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11250" activeTab="1"/>
  </bookViews>
  <sheets>
    <sheet name="Sheet1" sheetId="1" r:id="rId1"/>
    <sheet name="2019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<sst xmlns="http://schemas.openxmlformats.org/spreadsheetml/2006/main" count="572" uniqueCount="139">
  <si>
    <t>Lawrence Vineyard Blocks</t>
  </si>
  <si>
    <t>Spacing</t>
  </si>
  <si>
    <t>Acres</t>
  </si>
  <si>
    <t>Variety</t>
  </si>
  <si>
    <t>Block #</t>
  </si>
  <si>
    <t>Row</t>
  </si>
  <si>
    <t>Yr. Planted</t>
  </si>
  <si>
    <t>Chardonnay</t>
  </si>
  <si>
    <t>Laura Lee Vineyard</t>
  </si>
  <si>
    <t xml:space="preserve">Total </t>
  </si>
  <si>
    <t>Vine</t>
  </si>
  <si>
    <t>Vines/acre</t>
  </si>
  <si>
    <t>Total Vines</t>
  </si>
  <si>
    <t xml:space="preserve"> </t>
  </si>
  <si>
    <t>Elevation</t>
  </si>
  <si>
    <t>Soil Depth</t>
  </si>
  <si>
    <t>Low</t>
  </si>
  <si>
    <t>High</t>
  </si>
  <si>
    <t>Slope</t>
  </si>
  <si>
    <t>Direction</t>
  </si>
  <si>
    <t>Shallow</t>
  </si>
  <si>
    <t>Deep</t>
  </si>
  <si>
    <t>Length</t>
  </si>
  <si>
    <t>W</t>
  </si>
  <si>
    <t>SW</t>
  </si>
  <si>
    <t xml:space="preserve">S </t>
  </si>
  <si>
    <t>S</t>
  </si>
  <si>
    <t>N</t>
  </si>
  <si>
    <t>Percent</t>
  </si>
  <si>
    <t>Corfu Crossing</t>
  </si>
  <si>
    <t>Clone</t>
  </si>
  <si>
    <t>Cabernet Sauvignon</t>
  </si>
  <si>
    <t>Syrah</t>
  </si>
  <si>
    <t>Joseph Phelps</t>
  </si>
  <si>
    <t>Reisling</t>
  </si>
  <si>
    <t>Sara Lee</t>
  </si>
  <si>
    <t>Tablas Creek</t>
  </si>
  <si>
    <t>Roussanne</t>
  </si>
  <si>
    <t>Riesling</t>
  </si>
  <si>
    <t>Pinot Gris</t>
  </si>
  <si>
    <t>Grenache</t>
  </si>
  <si>
    <t>Viognier</t>
  </si>
  <si>
    <t>Malbec</t>
  </si>
  <si>
    <t>Merlot</t>
  </si>
  <si>
    <t>Sauvignon Blanc</t>
  </si>
  <si>
    <t>Musque</t>
  </si>
  <si>
    <t>15-762</t>
  </si>
  <si>
    <t>627-732</t>
  </si>
  <si>
    <t>450-606</t>
  </si>
  <si>
    <t>24-432</t>
  </si>
  <si>
    <t>This block is planted in a diamond shape.</t>
  </si>
  <si>
    <t>32.7° NE</t>
  </si>
  <si>
    <t>0° N</t>
  </si>
  <si>
    <t>Vineyard Name</t>
  </si>
  <si>
    <t>Soil Type</t>
  </si>
  <si>
    <t>25° NE</t>
  </si>
  <si>
    <t>SE</t>
  </si>
  <si>
    <t>Cabernet Franc</t>
  </si>
  <si>
    <t>Adkins very fine sandy loam</t>
  </si>
  <si>
    <t>Adkins very fine sandy loam, Taunton silt loam</t>
  </si>
  <si>
    <t>Taunton silt loam</t>
  </si>
  <si>
    <t>Ekrub fine sand, Scoon complex</t>
  </si>
  <si>
    <t>Kennewick loamy fine sand, Scoon silt loam, Wiehl fine sandy loam</t>
  </si>
  <si>
    <t>Wiehl fine sandy loam</t>
  </si>
  <si>
    <t xml:space="preserve">Ekrub fine sand  </t>
  </si>
  <si>
    <t>Adkins very fine sandy loam, Taunton fine sandy loam</t>
  </si>
  <si>
    <t>Tauton fine sandy loam</t>
  </si>
  <si>
    <t>Scarline</t>
  </si>
  <si>
    <t>La Reyna Blanca</t>
  </si>
  <si>
    <t>Clones</t>
  </si>
  <si>
    <t>ENTAV</t>
  </si>
  <si>
    <t>FPS</t>
  </si>
  <si>
    <t xml:space="preserve"> Row</t>
  </si>
  <si>
    <t>57-633</t>
  </si>
  <si>
    <t>258-471</t>
  </si>
  <si>
    <t>474-531</t>
  </si>
  <si>
    <t>528-591</t>
  </si>
  <si>
    <t>459-915</t>
  </si>
  <si>
    <t>186-939</t>
  </si>
  <si>
    <t>Adkins very fine sandy loam, Taunton fine sandy loam, Scoon sandy loam.</t>
  </si>
  <si>
    <t>Wente</t>
  </si>
  <si>
    <t>Pinot Noir</t>
  </si>
  <si>
    <t>29° NE</t>
  </si>
  <si>
    <t>NW</t>
  </si>
  <si>
    <t>Gist</t>
  </si>
  <si>
    <t>Taunton fine sandy loam, Scoon sandy loam.</t>
  </si>
  <si>
    <t>75-405</t>
  </si>
  <si>
    <t>417-567</t>
  </si>
  <si>
    <t>579-690</t>
  </si>
  <si>
    <t>702-789</t>
  </si>
  <si>
    <t>801-963</t>
  </si>
  <si>
    <t>513-567</t>
  </si>
  <si>
    <t>978-1053</t>
  </si>
  <si>
    <t>1065-1140</t>
  </si>
  <si>
    <t>1101-1152</t>
  </si>
  <si>
    <t>1032-1092</t>
  </si>
  <si>
    <t>951-1023</t>
  </si>
  <si>
    <t>279-675</t>
  </si>
  <si>
    <t>690-957</t>
  </si>
  <si>
    <t>30-678</t>
  </si>
  <si>
    <t>429-621</t>
  </si>
  <si>
    <t>606-618</t>
  </si>
  <si>
    <t>24-513</t>
  </si>
  <si>
    <t>510-525</t>
  </si>
  <si>
    <t>615-726</t>
  </si>
  <si>
    <t>717-756</t>
  </si>
  <si>
    <t>21-723</t>
  </si>
  <si>
    <t>57-501</t>
  </si>
  <si>
    <t>519-549</t>
  </si>
  <si>
    <t>Kennewick silt loam.</t>
  </si>
  <si>
    <t>Scoon silt loam.</t>
  </si>
  <si>
    <t>Kennewick silt loam, Scoon silt loam.</t>
  </si>
  <si>
    <t>44-696</t>
  </si>
  <si>
    <t>80-636</t>
  </si>
  <si>
    <t>Kennewick loamy fine sand, Wiehl fine sandy loam.</t>
  </si>
  <si>
    <t>Wiehl fine sandy loam.</t>
  </si>
  <si>
    <t>Cinsault</t>
  </si>
  <si>
    <t>Solaksen</t>
  </si>
  <si>
    <t>Thunderstone</t>
  </si>
  <si>
    <t>Kennewick silt loam</t>
  </si>
  <si>
    <t>Mourvedre</t>
  </si>
  <si>
    <t>Vines/Acre</t>
  </si>
  <si>
    <t>Albarino</t>
  </si>
  <si>
    <t>Boneyard</t>
  </si>
  <si>
    <t>Other</t>
  </si>
  <si>
    <t>23, 24, 25</t>
  </si>
  <si>
    <t>30° NE</t>
  </si>
  <si>
    <t>Ephrata Fine Sandy Loam/Malaga Very Stony Sandy Loam</t>
  </si>
  <si>
    <t>Tempranillo</t>
  </si>
  <si>
    <t>Ephrata Fine Sandy Loam</t>
  </si>
  <si>
    <t xml:space="preserve">White Riesling </t>
  </si>
  <si>
    <t>Ephrata Fine Sandy Loam/Malaga Cobbly Sandy Loam</t>
  </si>
  <si>
    <t>Chenin Blanc</t>
  </si>
  <si>
    <t>Malaga Cobbly Sandy Loam/Malaga Very Stony Sandy Loam/Quincy Fine Sand</t>
  </si>
  <si>
    <t>Stoneridge</t>
  </si>
  <si>
    <t>Ephrata Fine Sandy Loam/Malaga Cobbly Sandy Loam/Malaga Very Stony Sandy Loam</t>
  </si>
  <si>
    <t>Ephrata Fine Sandy Loam/Quincy Fine Sand/Malaga Very Stony Sandy Loam</t>
  </si>
  <si>
    <t>Taunton fine sandy loam, Scoon silt loam.</t>
  </si>
  <si>
    <t>6-195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</si>
</sst>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2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right"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28125" style="0" customWidth="1"/>
    <col min="3" max="3" width="12.00390625" style="0" bestFit="1" customWidth="1"/>
    <col min="4" max="4" width="7.140625" style="12" bestFit="1" customWidth="1"/>
    <col min="6" max="7" width="2.7109375" style="0" bestFit="1" customWidth="1"/>
    <col min="8" max="8" width="5.7109375" style="0" bestFit="1" customWidth="1"/>
    <col min="9" max="9" width="5.8515625" style="0" bestFit="1" customWidth="1"/>
    <col min="10" max="10" width="6.00390625" style="0" bestFit="1" customWidth="1"/>
    <col min="11" max="11" width="4.140625" style="0" customWidth="1"/>
    <col min="12" max="12" width="4.00390625" style="0" customWidth="1"/>
    <col min="13" max="13" width="4.57421875" style="0" bestFit="1" customWidth="1"/>
    <col min="14" max="14" width="3.7109375" style="0" customWidth="1"/>
    <col min="15" max="15" width="4.140625" style="0" bestFit="1" customWidth="1"/>
    <col min="16" max="16" width="4.8515625" style="0" bestFit="1" customWidth="1"/>
  </cols>
  <sheetData>
    <row r="1" ht="12.75">
      <c r="A1" s="8" t="s">
        <v>0</v>
      </c>
    </row>
    <row r="3" spans="1:18" ht="12.75">
      <c r="A3" s="1"/>
      <c r="B3" s="1"/>
      <c r="C3" s="1"/>
      <c r="D3" s="3"/>
      <c r="E3" s="1"/>
      <c r="F3" s="29" t="s">
        <v>1</v>
      </c>
      <c r="G3" s="29"/>
      <c r="H3" s="2"/>
      <c r="I3" s="3"/>
      <c r="J3" s="1"/>
      <c r="K3" s="30" t="s">
        <v>14</v>
      </c>
      <c r="L3" s="30"/>
      <c r="M3" s="29" t="s">
        <v>15</v>
      </c>
      <c r="N3" s="29"/>
      <c r="O3" s="31" t="s">
        <v>5</v>
      </c>
      <c r="P3" s="32"/>
      <c r="Q3" s="30" t="s">
        <v>18</v>
      </c>
      <c r="R3" s="30"/>
    </row>
    <row r="4" spans="1:18" ht="12.75">
      <c r="A4" s="4" t="s">
        <v>53</v>
      </c>
      <c r="B4" s="5" t="s">
        <v>2</v>
      </c>
      <c r="C4" s="5" t="s">
        <v>3</v>
      </c>
      <c r="D4" s="4" t="s">
        <v>30</v>
      </c>
      <c r="E4" s="5" t="s">
        <v>4</v>
      </c>
      <c r="F4" s="4" t="s">
        <v>5</v>
      </c>
      <c r="G4" s="4" t="s">
        <v>10</v>
      </c>
      <c r="H4" s="6" t="s">
        <v>11</v>
      </c>
      <c r="I4" s="4" t="s">
        <v>6</v>
      </c>
      <c r="J4" s="4" t="s">
        <v>12</v>
      </c>
      <c r="K4" s="4" t="s">
        <v>16</v>
      </c>
      <c r="L4" s="4" t="s">
        <v>17</v>
      </c>
      <c r="M4" s="4" t="s">
        <v>20</v>
      </c>
      <c r="N4" s="4" t="s">
        <v>21</v>
      </c>
      <c r="O4" s="4" t="s">
        <v>22</v>
      </c>
      <c r="P4" s="4" t="s">
        <v>19</v>
      </c>
      <c r="Q4" s="4" t="s">
        <v>28</v>
      </c>
      <c r="R4" s="4" t="s">
        <v>19</v>
      </c>
    </row>
    <row r="5" spans="1:18" ht="12.75">
      <c r="A5" s="3" t="s">
        <v>29</v>
      </c>
      <c r="B5" s="1">
        <v>3.04</v>
      </c>
      <c r="C5" s="1" t="s">
        <v>31</v>
      </c>
      <c r="D5" s="3">
        <v>6</v>
      </c>
      <c r="E5" s="1">
        <v>1</v>
      </c>
      <c r="F5" s="3">
        <v>8</v>
      </c>
      <c r="G5" s="3">
        <v>4</v>
      </c>
      <c r="H5" s="2">
        <f aca="true" t="shared" si="0" ref="H5:H32">43560/(F5*G5)</f>
        <v>1361.25</v>
      </c>
      <c r="I5" s="3">
        <v>2003</v>
      </c>
      <c r="J5" s="7">
        <f>H5*B5</f>
        <v>4138.2</v>
      </c>
      <c r="K5" s="9">
        <v>1365</v>
      </c>
      <c r="L5" s="9">
        <v>1430</v>
      </c>
      <c r="M5" s="9">
        <v>12</v>
      </c>
      <c r="N5" s="9">
        <v>24</v>
      </c>
      <c r="O5" s="9">
        <v>616</v>
      </c>
      <c r="P5" s="9" t="s">
        <v>52</v>
      </c>
      <c r="Q5" s="10">
        <f aca="true" t="shared" si="1" ref="Q5:Q21">((L5-K5)/O5)</f>
        <v>0.10551948051948051</v>
      </c>
      <c r="R5" s="9" t="s">
        <v>26</v>
      </c>
    </row>
    <row r="6" spans="1:18" ht="12.75">
      <c r="A6" s="3"/>
      <c r="B6" s="1">
        <v>3.04</v>
      </c>
      <c r="C6" s="1" t="s">
        <v>31</v>
      </c>
      <c r="D6" s="3">
        <v>2</v>
      </c>
      <c r="E6" s="1">
        <v>1</v>
      </c>
      <c r="F6" s="3">
        <v>8</v>
      </c>
      <c r="G6" s="3">
        <v>4</v>
      </c>
      <c r="H6" s="2">
        <f t="shared" si="0"/>
        <v>1361.25</v>
      </c>
      <c r="I6" s="3">
        <v>2003</v>
      </c>
      <c r="J6" s="7">
        <f>H6*B6</f>
        <v>4138.2</v>
      </c>
      <c r="K6" s="9">
        <v>1365</v>
      </c>
      <c r="L6" s="9">
        <v>1430</v>
      </c>
      <c r="M6" s="9">
        <v>12</v>
      </c>
      <c r="N6" s="9">
        <v>24</v>
      </c>
      <c r="O6" s="9">
        <v>616</v>
      </c>
      <c r="P6" s="9" t="s">
        <v>52</v>
      </c>
      <c r="Q6" s="10">
        <f t="shared" si="1"/>
        <v>0.10551948051948051</v>
      </c>
      <c r="R6" s="9" t="s">
        <v>26</v>
      </c>
    </row>
    <row r="7" spans="1:18" ht="12.75">
      <c r="A7" s="3" t="s">
        <v>13</v>
      </c>
      <c r="B7" s="1">
        <v>4.05</v>
      </c>
      <c r="C7" s="1" t="s">
        <v>34</v>
      </c>
      <c r="D7" s="3">
        <v>9</v>
      </c>
      <c r="E7" s="1">
        <v>2</v>
      </c>
      <c r="F7" s="3">
        <v>8</v>
      </c>
      <c r="G7" s="3">
        <v>4</v>
      </c>
      <c r="H7" s="2">
        <f>43560/(F7*G7)</f>
        <v>1361.25</v>
      </c>
      <c r="I7" s="3">
        <v>2003</v>
      </c>
      <c r="J7" s="7">
        <f>H7*B7</f>
        <v>5513.0625</v>
      </c>
      <c r="K7" s="9">
        <v>1635</v>
      </c>
      <c r="L7" s="9">
        <v>1675</v>
      </c>
      <c r="M7" s="9">
        <v>12</v>
      </c>
      <c r="N7" s="9">
        <v>24</v>
      </c>
      <c r="O7" s="9">
        <v>448</v>
      </c>
      <c r="P7" s="9" t="s">
        <v>52</v>
      </c>
      <c r="Q7" s="10">
        <f t="shared" si="1"/>
        <v>0.08928571428571429</v>
      </c>
      <c r="R7" s="9" t="s">
        <v>26</v>
      </c>
    </row>
    <row r="8" spans="1:18" ht="12.75">
      <c r="A8" s="3"/>
      <c r="B8" s="1">
        <v>2.16</v>
      </c>
      <c r="C8" s="1" t="s">
        <v>34</v>
      </c>
      <c r="D8" s="3">
        <v>2</v>
      </c>
      <c r="E8" s="1">
        <v>2</v>
      </c>
      <c r="F8" s="3">
        <v>8</v>
      </c>
      <c r="G8" s="3">
        <v>4</v>
      </c>
      <c r="H8" s="2">
        <f>43560/(F8*G8)</f>
        <v>1361.25</v>
      </c>
      <c r="I8" s="3">
        <v>2003</v>
      </c>
      <c r="J8" s="7">
        <f>H8*B8</f>
        <v>2940.3</v>
      </c>
      <c r="K8" s="9">
        <v>1635</v>
      </c>
      <c r="L8" s="9">
        <v>1675</v>
      </c>
      <c r="M8" s="9">
        <v>12</v>
      </c>
      <c r="N8" s="9">
        <v>24</v>
      </c>
      <c r="O8" s="9">
        <v>448</v>
      </c>
      <c r="P8" s="9" t="s">
        <v>52</v>
      </c>
      <c r="Q8" s="10">
        <f t="shared" si="1"/>
        <v>0.08928571428571429</v>
      </c>
      <c r="R8" s="9" t="s">
        <v>26</v>
      </c>
    </row>
    <row r="9" spans="1:18" ht="12.75">
      <c r="A9" s="3"/>
      <c r="B9" s="1">
        <v>6.56</v>
      </c>
      <c r="C9" s="1" t="s">
        <v>32</v>
      </c>
      <c r="D9" s="3" t="s">
        <v>33</v>
      </c>
      <c r="E9" s="1">
        <v>3</v>
      </c>
      <c r="F9" s="3">
        <v>8</v>
      </c>
      <c r="G9" s="3">
        <v>4</v>
      </c>
      <c r="H9" s="2">
        <f t="shared" si="0"/>
        <v>1361.25</v>
      </c>
      <c r="I9" s="3">
        <v>2004</v>
      </c>
      <c r="J9" s="7">
        <f aca="true" t="shared" si="2" ref="J9:J32">H9*B9</f>
        <v>8929.8</v>
      </c>
      <c r="K9" s="9">
        <v>1415</v>
      </c>
      <c r="L9" s="9">
        <v>1500</v>
      </c>
      <c r="M9" s="9">
        <v>12</v>
      </c>
      <c r="N9" s="9">
        <v>24</v>
      </c>
      <c r="O9" s="9">
        <v>616</v>
      </c>
      <c r="P9" s="9" t="s">
        <v>52</v>
      </c>
      <c r="Q9" s="10">
        <f t="shared" si="1"/>
        <v>0.137987012987013</v>
      </c>
      <c r="R9" s="9" t="s">
        <v>26</v>
      </c>
    </row>
    <row r="10" spans="1:18" ht="12.75">
      <c r="A10" s="3"/>
      <c r="B10" s="1">
        <v>3.39</v>
      </c>
      <c r="C10" s="1" t="s">
        <v>32</v>
      </c>
      <c r="D10" s="3" t="s">
        <v>35</v>
      </c>
      <c r="E10" s="1">
        <v>4</v>
      </c>
      <c r="F10" s="3">
        <v>8</v>
      </c>
      <c r="G10" s="3">
        <v>5</v>
      </c>
      <c r="H10" s="2">
        <f t="shared" si="0"/>
        <v>1089</v>
      </c>
      <c r="I10" s="3">
        <v>2006</v>
      </c>
      <c r="J10" s="7">
        <f t="shared" si="2"/>
        <v>3691.71</v>
      </c>
      <c r="K10" s="9">
        <v>1485</v>
      </c>
      <c r="L10" s="9">
        <v>1560</v>
      </c>
      <c r="M10" s="9">
        <v>12</v>
      </c>
      <c r="N10" s="9">
        <v>24</v>
      </c>
      <c r="O10" s="9">
        <v>616</v>
      </c>
      <c r="P10" s="9" t="s">
        <v>52</v>
      </c>
      <c r="Q10" s="10">
        <f t="shared" si="1"/>
        <v>0.12175324675324675</v>
      </c>
      <c r="R10" s="9" t="s">
        <v>26</v>
      </c>
    </row>
    <row r="11" spans="1:18" ht="12.75">
      <c r="A11" s="3"/>
      <c r="B11" s="1">
        <v>3.27</v>
      </c>
      <c r="C11" s="1" t="s">
        <v>32</v>
      </c>
      <c r="D11" s="3" t="s">
        <v>36</v>
      </c>
      <c r="E11" s="1">
        <v>4</v>
      </c>
      <c r="F11" s="3">
        <v>8</v>
      </c>
      <c r="G11" s="3">
        <v>5</v>
      </c>
      <c r="H11" s="2">
        <f t="shared" si="0"/>
        <v>1089</v>
      </c>
      <c r="I11" s="3">
        <v>2006</v>
      </c>
      <c r="J11" s="7">
        <f t="shared" si="2"/>
        <v>3561.03</v>
      </c>
      <c r="K11" s="9">
        <v>1485</v>
      </c>
      <c r="L11" s="9">
        <v>1560</v>
      </c>
      <c r="M11" s="9">
        <v>12</v>
      </c>
      <c r="N11" s="9">
        <v>24</v>
      </c>
      <c r="O11" s="9">
        <v>616</v>
      </c>
      <c r="P11" s="9" t="s">
        <v>52</v>
      </c>
      <c r="Q11" s="10">
        <f t="shared" si="1"/>
        <v>0.12175324675324675</v>
      </c>
      <c r="R11" s="9" t="s">
        <v>26</v>
      </c>
    </row>
    <row r="12" spans="1:18" ht="12.75">
      <c r="A12" s="3"/>
      <c r="B12" s="1">
        <v>5.88</v>
      </c>
      <c r="C12" s="1" t="s">
        <v>37</v>
      </c>
      <c r="D12" s="3" t="s">
        <v>36</v>
      </c>
      <c r="E12" s="1">
        <v>5</v>
      </c>
      <c r="F12" s="3">
        <v>8</v>
      </c>
      <c r="G12" s="3">
        <v>4</v>
      </c>
      <c r="H12" s="2">
        <f t="shared" si="0"/>
        <v>1361.25</v>
      </c>
      <c r="I12" s="3">
        <v>2007</v>
      </c>
      <c r="J12" s="7">
        <f t="shared" si="2"/>
        <v>8004.15</v>
      </c>
      <c r="K12" s="9">
        <v>1455</v>
      </c>
      <c r="L12" s="9">
        <v>1520</v>
      </c>
      <c r="M12" s="9">
        <v>12</v>
      </c>
      <c r="N12" s="9">
        <v>24</v>
      </c>
      <c r="O12" s="9">
        <v>616</v>
      </c>
      <c r="P12" s="9" t="s">
        <v>52</v>
      </c>
      <c r="Q12" s="10">
        <f t="shared" si="1"/>
        <v>0.10551948051948051</v>
      </c>
      <c r="R12" s="9" t="s">
        <v>26</v>
      </c>
    </row>
    <row r="13" spans="1:18" ht="12.75">
      <c r="A13" s="3"/>
      <c r="B13" s="1">
        <v>8.75</v>
      </c>
      <c r="C13" s="1" t="s">
        <v>38</v>
      </c>
      <c r="D13" s="3">
        <v>12</v>
      </c>
      <c r="E13" s="1">
        <v>6</v>
      </c>
      <c r="F13" s="3">
        <v>8</v>
      </c>
      <c r="G13" s="3">
        <v>4</v>
      </c>
      <c r="H13" s="2">
        <f>43560/(F13*G13)</f>
        <v>1361.25</v>
      </c>
      <c r="I13" s="3">
        <v>2007</v>
      </c>
      <c r="J13" s="7">
        <f>H13*B13</f>
        <v>11910.9375</v>
      </c>
      <c r="K13" s="9">
        <v>1620</v>
      </c>
      <c r="L13" s="9">
        <v>1665</v>
      </c>
      <c r="M13" s="9">
        <v>12</v>
      </c>
      <c r="N13" s="9">
        <v>24</v>
      </c>
      <c r="O13" s="9">
        <v>636</v>
      </c>
      <c r="P13" s="9" t="s">
        <v>52</v>
      </c>
      <c r="Q13" s="10">
        <f t="shared" si="1"/>
        <v>0.07075471698113207</v>
      </c>
      <c r="R13" s="9" t="s">
        <v>26</v>
      </c>
    </row>
    <row r="14" spans="1:18" ht="12.75">
      <c r="A14" s="3"/>
      <c r="B14" s="1">
        <v>2.81</v>
      </c>
      <c r="C14" s="1" t="s">
        <v>39</v>
      </c>
      <c r="D14" s="3">
        <v>1</v>
      </c>
      <c r="E14" s="1">
        <v>7</v>
      </c>
      <c r="F14" s="3">
        <v>8</v>
      </c>
      <c r="G14" s="3">
        <v>4</v>
      </c>
      <c r="H14" s="2">
        <f>43560/(F14*G14)</f>
        <v>1361.25</v>
      </c>
      <c r="I14" s="3">
        <v>2007</v>
      </c>
      <c r="J14" s="7">
        <f>H14*B14</f>
        <v>3825.1125</v>
      </c>
      <c r="K14" s="9">
        <v>1640</v>
      </c>
      <c r="L14" s="9">
        <v>1675</v>
      </c>
      <c r="M14" s="9">
        <v>12</v>
      </c>
      <c r="N14" s="9">
        <v>24</v>
      </c>
      <c r="O14" s="9">
        <v>296</v>
      </c>
      <c r="P14" s="9" t="s">
        <v>52</v>
      </c>
      <c r="Q14" s="10">
        <f t="shared" si="1"/>
        <v>0.11824324324324324</v>
      </c>
      <c r="R14" s="9" t="s">
        <v>27</v>
      </c>
    </row>
    <row r="15" spans="1:18" ht="12.75">
      <c r="A15" s="3"/>
      <c r="B15" s="1">
        <v>3.64</v>
      </c>
      <c r="C15" s="1" t="s">
        <v>39</v>
      </c>
      <c r="D15" s="3">
        <v>9</v>
      </c>
      <c r="E15" s="1">
        <v>7</v>
      </c>
      <c r="F15" s="3">
        <v>8</v>
      </c>
      <c r="G15" s="3">
        <v>4</v>
      </c>
      <c r="H15" s="2">
        <f>43560/(F15*G15)</f>
        <v>1361.25</v>
      </c>
      <c r="I15" s="3">
        <v>2007</v>
      </c>
      <c r="J15" s="7">
        <f>H15*B15</f>
        <v>4954.95</v>
      </c>
      <c r="K15" s="9">
        <v>1640</v>
      </c>
      <c r="L15" s="9">
        <v>1675</v>
      </c>
      <c r="M15" s="9">
        <v>12</v>
      </c>
      <c r="N15" s="9">
        <v>24</v>
      </c>
      <c r="O15" s="9">
        <v>296</v>
      </c>
      <c r="P15" s="9" t="s">
        <v>52</v>
      </c>
      <c r="Q15" s="10">
        <f t="shared" si="1"/>
        <v>0.11824324324324324</v>
      </c>
      <c r="R15" s="9" t="s">
        <v>27</v>
      </c>
    </row>
    <row r="16" spans="1:18" ht="12.75">
      <c r="A16" s="3"/>
      <c r="B16" s="1">
        <v>5.88</v>
      </c>
      <c r="C16" s="1" t="s">
        <v>31</v>
      </c>
      <c r="D16" s="3">
        <v>6</v>
      </c>
      <c r="E16" s="1">
        <v>8</v>
      </c>
      <c r="F16" s="3">
        <v>8</v>
      </c>
      <c r="G16" s="3">
        <v>4</v>
      </c>
      <c r="H16" s="2">
        <f>43560/(F16*G16)</f>
        <v>1361.25</v>
      </c>
      <c r="I16" s="3">
        <v>2008</v>
      </c>
      <c r="J16" s="7">
        <f>H16*B16</f>
        <v>8004.15</v>
      </c>
      <c r="K16" s="9">
        <v>1400</v>
      </c>
      <c r="L16" s="9">
        <v>1460</v>
      </c>
      <c r="M16" s="9">
        <v>12</v>
      </c>
      <c r="N16" s="9">
        <v>24</v>
      </c>
      <c r="O16" s="9">
        <v>616</v>
      </c>
      <c r="P16" s="9" t="s">
        <v>52</v>
      </c>
      <c r="Q16" s="10">
        <f t="shared" si="1"/>
        <v>0.09740259740259741</v>
      </c>
      <c r="R16" s="9" t="s">
        <v>26</v>
      </c>
    </row>
    <row r="17" spans="1:18" ht="12.75">
      <c r="A17" s="3"/>
      <c r="B17" s="1">
        <v>1.99</v>
      </c>
      <c r="C17" s="1" t="s">
        <v>40</v>
      </c>
      <c r="D17" s="3" t="s">
        <v>36</v>
      </c>
      <c r="E17" s="1">
        <v>9</v>
      </c>
      <c r="F17" s="3">
        <v>8</v>
      </c>
      <c r="G17" s="3">
        <v>4</v>
      </c>
      <c r="H17" s="2">
        <f t="shared" si="0"/>
        <v>1361.25</v>
      </c>
      <c r="I17" s="3">
        <v>2008</v>
      </c>
      <c r="J17" s="7">
        <f t="shared" si="2"/>
        <v>2708.8875</v>
      </c>
      <c r="K17" s="9">
        <v>1365</v>
      </c>
      <c r="L17" s="9">
        <v>1410</v>
      </c>
      <c r="M17" s="9">
        <v>12</v>
      </c>
      <c r="N17" s="9">
        <v>30</v>
      </c>
      <c r="O17" s="9">
        <v>516</v>
      </c>
      <c r="P17" s="9" t="s">
        <v>52</v>
      </c>
      <c r="Q17" s="10">
        <f t="shared" si="1"/>
        <v>0.0872093023255814</v>
      </c>
      <c r="R17" s="9" t="s">
        <v>26</v>
      </c>
    </row>
    <row r="18" spans="1:18" ht="12.75">
      <c r="A18" s="3"/>
      <c r="B18" s="1">
        <v>1.89</v>
      </c>
      <c r="C18" s="1" t="s">
        <v>40</v>
      </c>
      <c r="D18" s="3">
        <v>3</v>
      </c>
      <c r="E18" s="1">
        <v>9</v>
      </c>
      <c r="F18" s="3">
        <v>8</v>
      </c>
      <c r="G18" s="3">
        <v>4</v>
      </c>
      <c r="H18" s="2">
        <f>43560/(F18*G18)</f>
        <v>1361.25</v>
      </c>
      <c r="I18" s="3">
        <v>2008</v>
      </c>
      <c r="J18" s="7">
        <f>H18*B18</f>
        <v>2572.7625</v>
      </c>
      <c r="K18" s="9">
        <v>1365</v>
      </c>
      <c r="L18" s="9">
        <v>1410</v>
      </c>
      <c r="M18" s="9">
        <v>12</v>
      </c>
      <c r="N18" s="9">
        <v>30</v>
      </c>
      <c r="O18" s="9">
        <v>516</v>
      </c>
      <c r="P18" s="9" t="s">
        <v>52</v>
      </c>
      <c r="Q18" s="10">
        <f t="shared" si="1"/>
        <v>0.0872093023255814</v>
      </c>
      <c r="R18" s="9" t="s">
        <v>26</v>
      </c>
    </row>
    <row r="19" spans="1:18" ht="12.75">
      <c r="A19" s="3"/>
      <c r="B19" s="1">
        <v>6.41</v>
      </c>
      <c r="C19" s="1" t="s">
        <v>41</v>
      </c>
      <c r="D19" s="3">
        <v>1</v>
      </c>
      <c r="E19" s="1">
        <v>10</v>
      </c>
      <c r="F19" s="3">
        <v>8</v>
      </c>
      <c r="G19" s="3">
        <v>4</v>
      </c>
      <c r="H19" s="2">
        <f t="shared" si="0"/>
        <v>1361.25</v>
      </c>
      <c r="I19" s="3">
        <v>2008</v>
      </c>
      <c r="J19" s="7">
        <f t="shared" si="2"/>
        <v>8725.612500000001</v>
      </c>
      <c r="K19" s="9">
        <v>1530</v>
      </c>
      <c r="L19" s="9">
        <v>1570</v>
      </c>
      <c r="M19" s="9">
        <v>12</v>
      </c>
      <c r="N19" s="9">
        <v>24</v>
      </c>
      <c r="O19" s="9">
        <v>636</v>
      </c>
      <c r="P19" s="9" t="s">
        <v>52</v>
      </c>
      <c r="Q19" s="10">
        <f t="shared" si="1"/>
        <v>0.06289308176100629</v>
      </c>
      <c r="R19" s="9" t="s">
        <v>26</v>
      </c>
    </row>
    <row r="20" spans="1:18" ht="12.75">
      <c r="A20" s="3"/>
      <c r="B20" s="1">
        <v>3.4</v>
      </c>
      <c r="C20" s="1" t="s">
        <v>42</v>
      </c>
      <c r="D20" s="3">
        <v>4</v>
      </c>
      <c r="E20" s="1">
        <v>11</v>
      </c>
      <c r="F20" s="3">
        <v>8</v>
      </c>
      <c r="G20" s="3">
        <v>4</v>
      </c>
      <c r="H20" s="2">
        <f t="shared" si="0"/>
        <v>1361.25</v>
      </c>
      <c r="I20" s="3">
        <v>2009</v>
      </c>
      <c r="J20" s="7">
        <f t="shared" si="2"/>
        <v>4628.25</v>
      </c>
      <c r="K20" s="9">
        <v>1565</v>
      </c>
      <c r="L20" s="9">
        <v>1610</v>
      </c>
      <c r="M20" s="9">
        <v>12</v>
      </c>
      <c r="N20" s="9">
        <v>24</v>
      </c>
      <c r="O20" s="9">
        <v>616</v>
      </c>
      <c r="P20" s="9" t="s">
        <v>52</v>
      </c>
      <c r="Q20" s="10">
        <f t="shared" si="1"/>
        <v>0.07305194805194805</v>
      </c>
      <c r="R20" s="9" t="s">
        <v>24</v>
      </c>
    </row>
    <row r="21" spans="1:18" ht="12.75">
      <c r="A21" s="3"/>
      <c r="B21" s="1">
        <v>3.39</v>
      </c>
      <c r="C21" s="1" t="s">
        <v>43</v>
      </c>
      <c r="D21" s="3">
        <v>15</v>
      </c>
      <c r="E21" s="1">
        <v>11</v>
      </c>
      <c r="F21" s="3">
        <v>8</v>
      </c>
      <c r="G21" s="3">
        <v>4</v>
      </c>
      <c r="H21" s="2">
        <f t="shared" si="0"/>
        <v>1361.25</v>
      </c>
      <c r="I21" s="3">
        <v>2009</v>
      </c>
      <c r="J21" s="7">
        <f t="shared" si="2"/>
        <v>4614.6375</v>
      </c>
      <c r="K21" s="9">
        <v>1555</v>
      </c>
      <c r="L21" s="9">
        <v>1590</v>
      </c>
      <c r="M21" s="9">
        <v>12</v>
      </c>
      <c r="N21" s="9">
        <v>24</v>
      </c>
      <c r="O21" s="9">
        <v>616</v>
      </c>
      <c r="P21" s="9" t="s">
        <v>52</v>
      </c>
      <c r="Q21" s="10">
        <f t="shared" si="1"/>
        <v>0.056818181818181816</v>
      </c>
      <c r="R21" s="9" t="s">
        <v>24</v>
      </c>
    </row>
    <row r="22" spans="1:18" ht="12.75">
      <c r="A22" s="3"/>
      <c r="B22" s="1">
        <v>3.28</v>
      </c>
      <c r="C22" s="1" t="s">
        <v>44</v>
      </c>
      <c r="D22" s="3" t="s">
        <v>45</v>
      </c>
      <c r="E22" s="1">
        <v>12</v>
      </c>
      <c r="F22" s="3">
        <v>8</v>
      </c>
      <c r="G22" s="3">
        <v>3</v>
      </c>
      <c r="H22" s="2">
        <f aca="true" t="shared" si="3" ref="H22:H27">43560/(F22*G22)</f>
        <v>1815</v>
      </c>
      <c r="I22" s="11">
        <v>2010</v>
      </c>
      <c r="J22" s="7">
        <f t="shared" si="2"/>
        <v>5953.2</v>
      </c>
      <c r="K22" s="9">
        <v>1575</v>
      </c>
      <c r="L22" s="9">
        <v>1640</v>
      </c>
      <c r="M22" s="9">
        <v>12</v>
      </c>
      <c r="N22" s="9">
        <v>24</v>
      </c>
      <c r="O22" s="13" t="s">
        <v>46</v>
      </c>
      <c r="P22" s="13" t="s">
        <v>51</v>
      </c>
      <c r="Q22" s="10">
        <f>((L22-K22)/762)</f>
        <v>0.08530183727034121</v>
      </c>
      <c r="R22" s="9" t="s">
        <v>24</v>
      </c>
    </row>
    <row r="23" spans="1:18" ht="12.75">
      <c r="A23" s="3"/>
      <c r="B23" s="1">
        <v>0.87</v>
      </c>
      <c r="C23" s="1" t="s">
        <v>7</v>
      </c>
      <c r="D23" s="3">
        <v>96</v>
      </c>
      <c r="E23" s="1">
        <v>12</v>
      </c>
      <c r="F23" s="3">
        <v>8</v>
      </c>
      <c r="G23" s="3">
        <v>3</v>
      </c>
      <c r="H23" s="2">
        <f t="shared" si="3"/>
        <v>1815</v>
      </c>
      <c r="I23" s="11">
        <v>2010</v>
      </c>
      <c r="J23" s="7">
        <f t="shared" si="2"/>
        <v>1579.05</v>
      </c>
      <c r="K23" s="9">
        <v>1575</v>
      </c>
      <c r="L23" s="9">
        <v>1640</v>
      </c>
      <c r="M23" s="9">
        <v>12</v>
      </c>
      <c r="N23" s="9">
        <v>24</v>
      </c>
      <c r="O23" s="13" t="s">
        <v>47</v>
      </c>
      <c r="P23" s="13" t="s">
        <v>51</v>
      </c>
      <c r="Q23" s="10">
        <f>((L23-K23)/762)</f>
        <v>0.08530183727034121</v>
      </c>
      <c r="R23" s="9" t="s">
        <v>24</v>
      </c>
    </row>
    <row r="24" spans="1:18" ht="12.75">
      <c r="A24" s="3"/>
      <c r="B24" s="1">
        <v>0.97</v>
      </c>
      <c r="C24" s="1" t="s">
        <v>7</v>
      </c>
      <c r="D24" s="3">
        <v>95</v>
      </c>
      <c r="E24" s="1">
        <v>12</v>
      </c>
      <c r="F24" s="3">
        <v>8</v>
      </c>
      <c r="G24" s="3">
        <v>3</v>
      </c>
      <c r="H24" s="2">
        <f t="shared" si="3"/>
        <v>1815</v>
      </c>
      <c r="I24" s="11">
        <v>2010</v>
      </c>
      <c r="J24" s="7">
        <f t="shared" si="2"/>
        <v>1760.55</v>
      </c>
      <c r="K24" s="9">
        <v>1575</v>
      </c>
      <c r="L24" s="9">
        <v>1640</v>
      </c>
      <c r="M24" s="9">
        <v>12</v>
      </c>
      <c r="N24" s="9">
        <v>24</v>
      </c>
      <c r="O24" s="13" t="s">
        <v>48</v>
      </c>
      <c r="P24" s="13" t="s">
        <v>51</v>
      </c>
      <c r="Q24" s="10">
        <f>((L24-K24)/762)</f>
        <v>0.08530183727034121</v>
      </c>
      <c r="R24" s="9" t="s">
        <v>24</v>
      </c>
    </row>
    <row r="25" spans="1:18" ht="12.75">
      <c r="A25" s="3"/>
      <c r="B25" s="1">
        <v>1</v>
      </c>
      <c r="C25" s="1" t="s">
        <v>7</v>
      </c>
      <c r="D25" s="3">
        <v>76</v>
      </c>
      <c r="E25" s="1">
        <v>12</v>
      </c>
      <c r="F25" s="3">
        <v>8</v>
      </c>
      <c r="G25" s="3">
        <v>3</v>
      </c>
      <c r="H25" s="2">
        <f t="shared" si="3"/>
        <v>1815</v>
      </c>
      <c r="I25" s="11">
        <v>2010</v>
      </c>
      <c r="J25" s="7">
        <f t="shared" si="2"/>
        <v>1815</v>
      </c>
      <c r="K25" s="9">
        <v>1575</v>
      </c>
      <c r="L25" s="9">
        <v>1640</v>
      </c>
      <c r="M25" s="9">
        <v>12</v>
      </c>
      <c r="N25" s="9">
        <v>24</v>
      </c>
      <c r="O25" s="13" t="s">
        <v>49</v>
      </c>
      <c r="P25" s="13" t="s">
        <v>51</v>
      </c>
      <c r="Q25" s="10">
        <f>((L25-K25)/762)</f>
        <v>0.08530183727034121</v>
      </c>
      <c r="R25" s="9" t="s">
        <v>24</v>
      </c>
    </row>
    <row r="26" spans="1:18" ht="12.75">
      <c r="A26" s="3"/>
      <c r="B26" s="1">
        <v>6.39</v>
      </c>
      <c r="C26" s="1" t="s">
        <v>38</v>
      </c>
      <c r="D26" s="3">
        <v>90</v>
      </c>
      <c r="E26" s="1">
        <v>13</v>
      </c>
      <c r="F26" s="3">
        <v>8</v>
      </c>
      <c r="G26" s="3">
        <v>4</v>
      </c>
      <c r="H26" s="2">
        <f t="shared" si="3"/>
        <v>1361.25</v>
      </c>
      <c r="I26" s="11">
        <v>2010</v>
      </c>
      <c r="J26" s="7">
        <f t="shared" si="2"/>
        <v>8698.387499999999</v>
      </c>
      <c r="K26" s="9">
        <v>1570</v>
      </c>
      <c r="L26" s="9">
        <v>1620</v>
      </c>
      <c r="M26" s="9">
        <v>12</v>
      </c>
      <c r="N26" s="9">
        <v>24</v>
      </c>
      <c r="O26" s="9">
        <v>636</v>
      </c>
      <c r="P26" s="9" t="s">
        <v>52</v>
      </c>
      <c r="Q26" s="10">
        <f>((L26-K26)/O26)</f>
        <v>0.07861635220125786</v>
      </c>
      <c r="R26" s="9" t="s">
        <v>24</v>
      </c>
    </row>
    <row r="27" spans="1:18" ht="12.75">
      <c r="A27" s="3"/>
      <c r="B27" s="1">
        <v>12.66</v>
      </c>
      <c r="C27" s="1" t="s">
        <v>38</v>
      </c>
      <c r="D27" s="3">
        <v>9</v>
      </c>
      <c r="E27" s="1">
        <v>14</v>
      </c>
      <c r="F27" s="3">
        <v>8</v>
      </c>
      <c r="G27" s="3">
        <v>4</v>
      </c>
      <c r="H27" s="2">
        <f t="shared" si="3"/>
        <v>1361.25</v>
      </c>
      <c r="I27" s="11">
        <v>2010</v>
      </c>
      <c r="J27" s="7">
        <f t="shared" si="2"/>
        <v>17233.425</v>
      </c>
      <c r="K27" s="9">
        <v>1515</v>
      </c>
      <c r="L27" s="9">
        <v>1590</v>
      </c>
      <c r="M27" s="9">
        <v>12</v>
      </c>
      <c r="N27" s="9">
        <v>24</v>
      </c>
      <c r="O27" s="9">
        <v>636</v>
      </c>
      <c r="P27" s="9" t="s">
        <v>52</v>
      </c>
      <c r="Q27" s="10">
        <f>((L27-K27)/O27)</f>
        <v>0.1179245283018868</v>
      </c>
      <c r="R27" s="9" t="s">
        <v>26</v>
      </c>
    </row>
    <row r="28" spans="1:18" ht="12.75">
      <c r="A28" s="1" t="s">
        <v>8</v>
      </c>
      <c r="B28" s="1">
        <v>0.95</v>
      </c>
      <c r="C28" s="1" t="s">
        <v>31</v>
      </c>
      <c r="D28" s="3">
        <v>6</v>
      </c>
      <c r="E28" s="1">
        <v>1</v>
      </c>
      <c r="F28" s="3">
        <v>8</v>
      </c>
      <c r="G28" s="3">
        <v>4</v>
      </c>
      <c r="H28" s="2">
        <f t="shared" si="0"/>
        <v>1361.25</v>
      </c>
      <c r="I28" s="11">
        <v>2008</v>
      </c>
      <c r="J28" s="7">
        <f t="shared" si="2"/>
        <v>1293.1875</v>
      </c>
      <c r="K28" s="9">
        <v>1080</v>
      </c>
      <c r="L28" s="9">
        <v>1105</v>
      </c>
      <c r="M28" s="9">
        <v>12</v>
      </c>
      <c r="N28" s="9">
        <v>18</v>
      </c>
      <c r="O28" s="9">
        <v>216</v>
      </c>
      <c r="P28" s="9" t="s">
        <v>52</v>
      </c>
      <c r="Q28" s="10">
        <f>((L28-K28)/O28)</f>
        <v>0.11574074074074074</v>
      </c>
      <c r="R28" s="9" t="s">
        <v>23</v>
      </c>
    </row>
    <row r="29" spans="1:18" ht="12.75">
      <c r="A29" s="1"/>
      <c r="B29" s="1">
        <v>16.94</v>
      </c>
      <c r="C29" s="1" t="s">
        <v>7</v>
      </c>
      <c r="D29" s="3">
        <v>108</v>
      </c>
      <c r="E29" s="1">
        <v>2</v>
      </c>
      <c r="F29" s="3">
        <v>8</v>
      </c>
      <c r="G29" s="3">
        <v>4</v>
      </c>
      <c r="H29" s="2">
        <f t="shared" si="0"/>
        <v>1361.25</v>
      </c>
      <c r="I29" s="11">
        <v>2010</v>
      </c>
      <c r="J29" s="7">
        <f t="shared" si="2"/>
        <v>23059.575</v>
      </c>
      <c r="K29" s="9">
        <v>975</v>
      </c>
      <c r="L29" s="9">
        <v>1060</v>
      </c>
      <c r="M29" s="9">
        <v>12</v>
      </c>
      <c r="N29" s="9">
        <v>18</v>
      </c>
      <c r="O29" s="9">
        <v>650</v>
      </c>
      <c r="P29" s="9" t="s">
        <v>52</v>
      </c>
      <c r="Q29" s="10">
        <f>((L29-K29)/O29)</f>
        <v>0.13076923076923078</v>
      </c>
      <c r="R29" s="9" t="s">
        <v>24</v>
      </c>
    </row>
    <row r="30" spans="1:18" ht="12.75">
      <c r="A30" s="1"/>
      <c r="B30" s="1">
        <v>7.33</v>
      </c>
      <c r="C30" s="1" t="s">
        <v>7</v>
      </c>
      <c r="D30" s="3">
        <v>108</v>
      </c>
      <c r="E30" s="1">
        <v>2</v>
      </c>
      <c r="F30" s="3">
        <v>8</v>
      </c>
      <c r="G30" s="3">
        <v>4</v>
      </c>
      <c r="H30" s="2">
        <f t="shared" si="0"/>
        <v>1361.25</v>
      </c>
      <c r="I30" s="11">
        <v>2010</v>
      </c>
      <c r="J30" s="7">
        <f t="shared" si="2"/>
        <v>9977.9625</v>
      </c>
      <c r="K30" s="9">
        <v>935</v>
      </c>
      <c r="L30" s="9">
        <v>980</v>
      </c>
      <c r="M30" s="9">
        <v>12</v>
      </c>
      <c r="N30" s="9">
        <v>24</v>
      </c>
      <c r="O30" s="9">
        <v>600</v>
      </c>
      <c r="P30" s="9" t="s">
        <v>52</v>
      </c>
      <c r="Q30" s="10">
        <f>((L30-K30)/O30)</f>
        <v>0.075</v>
      </c>
      <c r="R30" s="9" t="s">
        <v>25</v>
      </c>
    </row>
    <row r="31" spans="1:18" ht="12.75">
      <c r="A31" s="1"/>
      <c r="B31" s="1">
        <v>1.23</v>
      </c>
      <c r="C31" s="1" t="s">
        <v>31</v>
      </c>
      <c r="D31" s="3">
        <v>33</v>
      </c>
      <c r="E31" s="1">
        <v>3</v>
      </c>
      <c r="F31" s="3">
        <v>8</v>
      </c>
      <c r="G31" s="3">
        <v>4</v>
      </c>
      <c r="H31" s="2">
        <f t="shared" si="0"/>
        <v>1361.25</v>
      </c>
      <c r="I31" s="11">
        <v>2011</v>
      </c>
      <c r="J31" s="7">
        <f t="shared" si="2"/>
        <v>1674.3374999999999</v>
      </c>
      <c r="K31" s="9">
        <v>1125</v>
      </c>
      <c r="L31" s="9">
        <v>1135</v>
      </c>
      <c r="M31" s="9">
        <v>12</v>
      </c>
      <c r="N31" s="9">
        <v>18</v>
      </c>
      <c r="O31" s="9">
        <v>456</v>
      </c>
      <c r="P31" s="9" t="s">
        <v>52</v>
      </c>
      <c r="Q31" s="10">
        <v>0.02</v>
      </c>
      <c r="R31" s="9" t="s">
        <v>23</v>
      </c>
    </row>
    <row r="32" spans="1:18" ht="12.75">
      <c r="A32" s="1"/>
      <c r="B32" s="1">
        <v>1.26</v>
      </c>
      <c r="C32" s="1" t="s">
        <v>31</v>
      </c>
      <c r="D32" s="3">
        <v>47</v>
      </c>
      <c r="E32" s="1">
        <v>3</v>
      </c>
      <c r="F32" s="3">
        <v>8</v>
      </c>
      <c r="G32" s="3">
        <v>4</v>
      </c>
      <c r="H32" s="2">
        <f t="shared" si="0"/>
        <v>1361.25</v>
      </c>
      <c r="I32" s="11">
        <v>2011</v>
      </c>
      <c r="J32" s="7">
        <f t="shared" si="2"/>
        <v>1715.175</v>
      </c>
      <c r="K32" s="9">
        <v>1125</v>
      </c>
      <c r="L32" s="9">
        <v>1135</v>
      </c>
      <c r="M32" s="9">
        <v>12</v>
      </c>
      <c r="N32" s="9">
        <v>18</v>
      </c>
      <c r="O32" s="9">
        <v>456</v>
      </c>
      <c r="P32" s="9" t="s">
        <v>52</v>
      </c>
      <c r="Q32" s="10">
        <v>0.02</v>
      </c>
      <c r="R32" s="9" t="s">
        <v>23</v>
      </c>
    </row>
    <row r="33" spans="1:18" ht="12.75">
      <c r="A33" s="3" t="s">
        <v>9</v>
      </c>
      <c r="B33" s="1">
        <f>SUM(B5:B32)</f>
        <v>122.43000000000002</v>
      </c>
      <c r="C33" s="1"/>
      <c r="D33" s="3"/>
      <c r="E33" s="1"/>
      <c r="F33" s="3"/>
      <c r="G33" s="3"/>
      <c r="H33" s="2"/>
      <c r="I33" s="3"/>
      <c r="J33" s="1" t="s">
        <v>13</v>
      </c>
      <c r="K33" s="9"/>
      <c r="L33" s="9"/>
      <c r="M33" s="9"/>
      <c r="N33" s="9"/>
      <c r="O33" s="9"/>
      <c r="P33" s="9"/>
      <c r="Q33" s="9"/>
      <c r="R33" s="9"/>
    </row>
    <row r="35" spans="1:3" ht="12.75">
      <c r="A35" s="14" t="s">
        <v>50</v>
      </c>
      <c r="B35" s="14"/>
      <c r="C35" s="14"/>
    </row>
  </sheetData>
  <sheetProtection/>
  <mergeCells count="5">
    <mergeCell ref="F3:G3"/>
    <mergeCell ref="K3:L3"/>
    <mergeCell ref="M3:N3"/>
    <mergeCell ref="Q3:R3"/>
    <mergeCell ref="O3:P3"/>
  </mergeCells>
  <printOptions/>
  <pageMargins left="0.37" right="0.44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8"/>
  <sheetViews>
    <sheetView tabSelected="1" zoomScalePageLayoutView="0" workbookViewId="0" topLeftCell="A76">
      <selection activeCell="A96" sqref="A96:IV96"/>
    </sheetView>
  </sheetViews>
  <sheetFormatPr defaultColWidth="9.140625" defaultRowHeight="12.75"/>
  <cols>
    <col min="1" max="1" width="24.140625" style="0" bestFit="1" customWidth="1"/>
    <col min="2" max="2" width="6.57421875" style="0" bestFit="1" customWidth="1"/>
    <col min="3" max="3" width="17.7109375" style="0" bestFit="1" customWidth="1"/>
    <col min="4" max="4" width="12.421875" style="12" bestFit="1" customWidth="1"/>
    <col min="5" max="5" width="12.421875" style="12" customWidth="1"/>
    <col min="6" max="6" width="12.57421875" style="12" bestFit="1" customWidth="1"/>
    <col min="7" max="7" width="7.28125" style="0" bestFit="1" customWidth="1"/>
    <col min="8" max="9" width="4.7109375" style="0" bestFit="1" customWidth="1"/>
    <col min="10" max="10" width="10.140625" style="0" bestFit="1" customWidth="1"/>
    <col min="11" max="11" width="10.57421875" style="0" bestFit="1" customWidth="1"/>
    <col min="12" max="12" width="10.28125" style="0" bestFit="1" customWidth="1"/>
    <col min="13" max="13" width="5.8515625" style="0" bestFit="1" customWidth="1"/>
    <col min="14" max="14" width="5.28125" style="0" bestFit="1" customWidth="1"/>
    <col min="15" max="15" width="9.421875" style="12" bestFit="1" customWidth="1"/>
    <col min="16" max="16" width="8.7109375" style="0" bestFit="1" customWidth="1"/>
    <col min="17" max="17" width="8.00390625" style="0" bestFit="1" customWidth="1"/>
    <col min="18" max="18" width="8.7109375" style="0" bestFit="1" customWidth="1"/>
    <col min="19" max="19" width="7.8515625" style="0" bestFit="1" customWidth="1"/>
    <col min="20" max="20" width="5.28125" style="0" bestFit="1" customWidth="1"/>
    <col min="21" max="21" width="38.140625" style="15" bestFit="1" customWidth="1"/>
    <col min="22" max="22" width="6.28125" style="0" bestFit="1" customWidth="1"/>
    <col min="23" max="23" width="5.28125" style="0" bestFit="1" customWidth="1"/>
  </cols>
  <sheetData>
    <row r="1" ht="12.75">
      <c r="A1" s="8" t="s">
        <v>0</v>
      </c>
    </row>
    <row r="3" spans="1:21" ht="12.75">
      <c r="A3" s="1"/>
      <c r="B3" s="1"/>
      <c r="C3" s="1"/>
      <c r="D3" s="31" t="s">
        <v>69</v>
      </c>
      <c r="E3" s="33"/>
      <c r="F3" s="32"/>
      <c r="G3" s="1"/>
      <c r="H3" s="29" t="s">
        <v>1</v>
      </c>
      <c r="I3" s="29"/>
      <c r="J3" s="2"/>
      <c r="K3" s="1"/>
      <c r="L3" s="3"/>
      <c r="M3" s="30" t="s">
        <v>14</v>
      </c>
      <c r="N3" s="30"/>
      <c r="O3" s="31" t="s">
        <v>72</v>
      </c>
      <c r="P3" s="32"/>
      <c r="Q3" s="30" t="s">
        <v>18</v>
      </c>
      <c r="R3" s="30"/>
      <c r="S3" s="29" t="s">
        <v>15</v>
      </c>
      <c r="T3" s="29"/>
      <c r="U3" s="16"/>
    </row>
    <row r="4" spans="1:21" ht="12.75">
      <c r="A4" s="4" t="s">
        <v>53</v>
      </c>
      <c r="B4" s="5" t="s">
        <v>2</v>
      </c>
      <c r="C4" s="5" t="s">
        <v>3</v>
      </c>
      <c r="D4" s="4" t="s">
        <v>71</v>
      </c>
      <c r="E4" s="4" t="s">
        <v>70</v>
      </c>
      <c r="F4" s="28" t="s">
        <v>124</v>
      </c>
      <c r="G4" s="5" t="s">
        <v>4</v>
      </c>
      <c r="H4" s="4" t="s">
        <v>5</v>
      </c>
      <c r="I4" s="4" t="s">
        <v>10</v>
      </c>
      <c r="J4" s="6" t="s">
        <v>121</v>
      </c>
      <c r="K4" s="4" t="s">
        <v>12</v>
      </c>
      <c r="L4" s="4" t="s">
        <v>6</v>
      </c>
      <c r="M4" s="4" t="s">
        <v>16</v>
      </c>
      <c r="N4" s="4" t="s">
        <v>17</v>
      </c>
      <c r="O4" s="4" t="s">
        <v>22</v>
      </c>
      <c r="P4" s="4" t="s">
        <v>19</v>
      </c>
      <c r="Q4" s="4" t="s">
        <v>28</v>
      </c>
      <c r="R4" s="4" t="s">
        <v>19</v>
      </c>
      <c r="S4" s="4" t="s">
        <v>20</v>
      </c>
      <c r="T4" s="4" t="s">
        <v>21</v>
      </c>
      <c r="U4" s="17" t="s">
        <v>54</v>
      </c>
    </row>
    <row r="5" spans="1:21" ht="12.75">
      <c r="A5" s="3" t="s">
        <v>67</v>
      </c>
      <c r="B5" s="19">
        <v>3.04</v>
      </c>
      <c r="C5" s="1" t="s">
        <v>31</v>
      </c>
      <c r="D5" s="3">
        <v>6</v>
      </c>
      <c r="E5" s="3"/>
      <c r="F5" s="25"/>
      <c r="G5" s="1">
        <v>1</v>
      </c>
      <c r="H5" s="3">
        <v>8</v>
      </c>
      <c r="I5" s="3">
        <v>4</v>
      </c>
      <c r="J5" s="2">
        <f>43560/(H5*I5)</f>
        <v>1361.25</v>
      </c>
      <c r="K5" s="7">
        <f aca="true" t="shared" si="0" ref="K5:K36">J5*B5</f>
        <v>4138.2</v>
      </c>
      <c r="L5" s="3">
        <v>2003</v>
      </c>
      <c r="M5" s="9">
        <v>1365</v>
      </c>
      <c r="N5" s="9">
        <v>1430</v>
      </c>
      <c r="O5" s="25">
        <v>616</v>
      </c>
      <c r="P5" s="9" t="s">
        <v>52</v>
      </c>
      <c r="Q5" s="10">
        <f aca="true" t="shared" si="1" ref="Q5:Q20">((N5-M5)/O5)</f>
        <v>0.10551948051948051</v>
      </c>
      <c r="R5" s="9" t="s">
        <v>26</v>
      </c>
      <c r="S5" s="9">
        <v>12</v>
      </c>
      <c r="T5" s="9">
        <v>24</v>
      </c>
      <c r="U5" s="18" t="s">
        <v>58</v>
      </c>
    </row>
    <row r="6" spans="1:21" ht="12.75">
      <c r="A6" s="3"/>
      <c r="B6" s="19">
        <v>3.06</v>
      </c>
      <c r="C6" s="1" t="s">
        <v>31</v>
      </c>
      <c r="D6" s="3">
        <v>2</v>
      </c>
      <c r="E6" s="3"/>
      <c r="F6" s="25"/>
      <c r="G6" s="1">
        <v>1</v>
      </c>
      <c r="H6" s="3">
        <v>8</v>
      </c>
      <c r="I6" s="3">
        <v>4</v>
      </c>
      <c r="J6" s="2">
        <f>43560/(H6*I6)</f>
        <v>1361.25</v>
      </c>
      <c r="K6" s="7">
        <f t="shared" si="0"/>
        <v>4165.425</v>
      </c>
      <c r="L6" s="3">
        <v>2003</v>
      </c>
      <c r="M6" s="9">
        <v>1365</v>
      </c>
      <c r="N6" s="9">
        <v>1430</v>
      </c>
      <c r="O6" s="25">
        <v>616</v>
      </c>
      <c r="P6" s="9" t="s">
        <v>52</v>
      </c>
      <c r="Q6" s="10">
        <f t="shared" si="1"/>
        <v>0.10551948051948051</v>
      </c>
      <c r="R6" s="9" t="s">
        <v>26</v>
      </c>
      <c r="S6" s="9">
        <v>12</v>
      </c>
      <c r="T6" s="9">
        <v>24</v>
      </c>
      <c r="U6" s="18" t="s">
        <v>58</v>
      </c>
    </row>
    <row r="7" spans="1:21" ht="12.75">
      <c r="A7" s="3"/>
      <c r="B7" s="19">
        <v>6.56</v>
      </c>
      <c r="C7" s="1" t="s">
        <v>32</v>
      </c>
      <c r="D7" s="12">
        <v>16</v>
      </c>
      <c r="E7" s="3"/>
      <c r="F7" s="3" t="s">
        <v>33</v>
      </c>
      <c r="G7" s="1">
        <v>3</v>
      </c>
      <c r="H7" s="3">
        <v>8</v>
      </c>
      <c r="I7" s="3">
        <v>4</v>
      </c>
      <c r="J7" s="2">
        <f aca="true" t="shared" si="2" ref="J7:J13">43560/(H7*I7)</f>
        <v>1361.25</v>
      </c>
      <c r="K7" s="7">
        <f t="shared" si="0"/>
        <v>8929.8</v>
      </c>
      <c r="L7" s="3">
        <v>2004</v>
      </c>
      <c r="M7" s="9">
        <v>1415</v>
      </c>
      <c r="N7" s="9">
        <v>1500</v>
      </c>
      <c r="O7" s="25">
        <v>616</v>
      </c>
      <c r="P7" s="9" t="s">
        <v>52</v>
      </c>
      <c r="Q7" s="10">
        <f>((N7-M7)/O7)</f>
        <v>0.137987012987013</v>
      </c>
      <c r="R7" s="9" t="s">
        <v>26</v>
      </c>
      <c r="S7" s="9">
        <v>12</v>
      </c>
      <c r="T7" s="9">
        <v>24</v>
      </c>
      <c r="U7" s="18" t="s">
        <v>58</v>
      </c>
    </row>
    <row r="8" spans="1:21" ht="12.75">
      <c r="A8" s="3"/>
      <c r="B8" s="19">
        <v>3.39</v>
      </c>
      <c r="C8" s="1" t="s">
        <v>32</v>
      </c>
      <c r="D8" s="3">
        <v>7</v>
      </c>
      <c r="E8" s="3"/>
      <c r="F8" s="27" t="s">
        <v>35</v>
      </c>
      <c r="G8" s="1">
        <v>4</v>
      </c>
      <c r="H8" s="3">
        <v>8</v>
      </c>
      <c r="I8" s="3">
        <v>5</v>
      </c>
      <c r="J8" s="2">
        <f t="shared" si="2"/>
        <v>1089</v>
      </c>
      <c r="K8" s="7">
        <f t="shared" si="0"/>
        <v>3691.71</v>
      </c>
      <c r="L8" s="3">
        <v>2006</v>
      </c>
      <c r="M8" s="9">
        <v>1485</v>
      </c>
      <c r="N8" s="9">
        <v>1560</v>
      </c>
      <c r="O8" s="25">
        <v>616</v>
      </c>
      <c r="P8" s="9" t="s">
        <v>52</v>
      </c>
      <c r="Q8" s="10">
        <f>((N8-M8)/O8)</f>
        <v>0.12175324675324675</v>
      </c>
      <c r="R8" s="9" t="s">
        <v>26</v>
      </c>
      <c r="S8" s="9">
        <v>12</v>
      </c>
      <c r="T8" s="9">
        <v>24</v>
      </c>
      <c r="U8" s="18" t="s">
        <v>58</v>
      </c>
    </row>
    <row r="9" spans="1:21" ht="12.75">
      <c r="A9" s="3"/>
      <c r="B9" s="19">
        <v>3.27</v>
      </c>
      <c r="C9" s="1" t="s">
        <v>32</v>
      </c>
      <c r="D9" s="22" t="s">
        <v>125</v>
      </c>
      <c r="E9" s="3"/>
      <c r="F9" s="3" t="s">
        <v>36</v>
      </c>
      <c r="G9" s="1">
        <v>4</v>
      </c>
      <c r="H9" s="3">
        <v>8</v>
      </c>
      <c r="I9" s="3">
        <v>5</v>
      </c>
      <c r="J9" s="2">
        <f t="shared" si="2"/>
        <v>1089</v>
      </c>
      <c r="K9" s="7">
        <f t="shared" si="0"/>
        <v>3561.03</v>
      </c>
      <c r="L9" s="3">
        <v>2006</v>
      </c>
      <c r="M9" s="9">
        <v>1485</v>
      </c>
      <c r="N9" s="9">
        <v>1560</v>
      </c>
      <c r="O9" s="25">
        <v>616</v>
      </c>
      <c r="P9" s="9" t="s">
        <v>52</v>
      </c>
      <c r="Q9" s="10">
        <f>((N9-M9)/O9)</f>
        <v>0.12175324675324675</v>
      </c>
      <c r="R9" s="9" t="s">
        <v>26</v>
      </c>
      <c r="S9" s="9">
        <v>12</v>
      </c>
      <c r="T9" s="9">
        <v>24</v>
      </c>
      <c r="U9" s="18" t="s">
        <v>58</v>
      </c>
    </row>
    <row r="10" spans="1:21" ht="25.5">
      <c r="A10" s="3"/>
      <c r="B10" s="19">
        <v>3.4</v>
      </c>
      <c r="C10" s="1" t="s">
        <v>42</v>
      </c>
      <c r="D10" s="3">
        <v>4</v>
      </c>
      <c r="E10" s="3"/>
      <c r="F10" s="25"/>
      <c r="G10" s="1">
        <v>11</v>
      </c>
      <c r="H10" s="3">
        <v>8</v>
      </c>
      <c r="I10" s="3">
        <v>4</v>
      </c>
      <c r="J10" s="2">
        <f t="shared" si="2"/>
        <v>1361.25</v>
      </c>
      <c r="K10" s="7">
        <f t="shared" si="0"/>
        <v>4628.25</v>
      </c>
      <c r="L10" s="3">
        <v>2009</v>
      </c>
      <c r="M10" s="9">
        <v>1565</v>
      </c>
      <c r="N10" s="9">
        <v>1610</v>
      </c>
      <c r="O10" s="25">
        <v>616</v>
      </c>
      <c r="P10" s="9" t="s">
        <v>52</v>
      </c>
      <c r="Q10" s="10">
        <f>((N10-M10)/O10)</f>
        <v>0.07305194805194805</v>
      </c>
      <c r="R10" s="9" t="s">
        <v>24</v>
      </c>
      <c r="S10" s="9">
        <v>12</v>
      </c>
      <c r="T10" s="9">
        <v>24</v>
      </c>
      <c r="U10" s="18" t="s">
        <v>59</v>
      </c>
    </row>
    <row r="11" spans="1:22" ht="25.5">
      <c r="A11" s="3"/>
      <c r="B11" s="19">
        <v>3.39</v>
      </c>
      <c r="C11" s="1" t="s">
        <v>43</v>
      </c>
      <c r="D11" s="3">
        <v>15</v>
      </c>
      <c r="E11" s="3"/>
      <c r="F11" s="25"/>
      <c r="G11" s="1">
        <v>11</v>
      </c>
      <c r="H11" s="3">
        <v>8</v>
      </c>
      <c r="I11" s="3">
        <v>4</v>
      </c>
      <c r="J11" s="2">
        <f t="shared" si="2"/>
        <v>1361.25</v>
      </c>
      <c r="K11" s="7">
        <f t="shared" si="0"/>
        <v>4614.6375</v>
      </c>
      <c r="L11" s="3">
        <v>2009</v>
      </c>
      <c r="M11" s="9">
        <v>1555</v>
      </c>
      <c r="N11" s="9">
        <v>1590</v>
      </c>
      <c r="O11" s="25">
        <v>616</v>
      </c>
      <c r="P11" s="9" t="s">
        <v>52</v>
      </c>
      <c r="Q11" s="10">
        <f>((N11-M11)/O11)</f>
        <v>0.056818181818181816</v>
      </c>
      <c r="R11" s="9" t="s">
        <v>24</v>
      </c>
      <c r="S11" s="9">
        <v>12</v>
      </c>
      <c r="T11" s="9">
        <v>24</v>
      </c>
      <c r="U11" s="18" t="s">
        <v>59</v>
      </c>
      <c r="V11" s="24">
        <f>SUM(B5:B11)</f>
        <v>26.11</v>
      </c>
    </row>
    <row r="12" spans="1:21" ht="12.75">
      <c r="A12" s="3" t="s">
        <v>29</v>
      </c>
      <c r="B12" s="19">
        <v>4.05</v>
      </c>
      <c r="C12" s="1" t="s">
        <v>34</v>
      </c>
      <c r="D12" s="3">
        <v>9</v>
      </c>
      <c r="E12" s="3"/>
      <c r="F12" s="25"/>
      <c r="G12" s="1">
        <v>2</v>
      </c>
      <c r="H12" s="3">
        <v>8</v>
      </c>
      <c r="I12" s="3">
        <v>4</v>
      </c>
      <c r="J12" s="2">
        <f t="shared" si="2"/>
        <v>1361.25</v>
      </c>
      <c r="K12" s="7">
        <f t="shared" si="0"/>
        <v>5513.0625</v>
      </c>
      <c r="L12" s="3">
        <v>2003</v>
      </c>
      <c r="M12" s="9">
        <v>1635</v>
      </c>
      <c r="N12" s="9">
        <v>1675</v>
      </c>
      <c r="O12" s="25">
        <v>448</v>
      </c>
      <c r="P12" s="9" t="s">
        <v>52</v>
      </c>
      <c r="Q12" s="10">
        <f t="shared" si="1"/>
        <v>0.08928571428571429</v>
      </c>
      <c r="R12" s="9" t="s">
        <v>26</v>
      </c>
      <c r="S12" s="9">
        <v>12</v>
      </c>
      <c r="T12" s="9">
        <v>24</v>
      </c>
      <c r="U12" s="18" t="s">
        <v>58</v>
      </c>
    </row>
    <row r="13" spans="1:21" ht="12.75">
      <c r="A13" s="3"/>
      <c r="B13" s="19">
        <v>2.16</v>
      </c>
      <c r="C13" s="1" t="s">
        <v>34</v>
      </c>
      <c r="D13" s="3">
        <v>2</v>
      </c>
      <c r="E13" s="3"/>
      <c r="F13" s="25"/>
      <c r="G13" s="1">
        <v>2</v>
      </c>
      <c r="H13" s="3">
        <v>8</v>
      </c>
      <c r="I13" s="3">
        <v>4</v>
      </c>
      <c r="J13" s="2">
        <f t="shared" si="2"/>
        <v>1361.25</v>
      </c>
      <c r="K13" s="7">
        <f t="shared" si="0"/>
        <v>2940.3</v>
      </c>
      <c r="L13" s="3">
        <v>2003</v>
      </c>
      <c r="M13" s="9">
        <v>1635</v>
      </c>
      <c r="N13" s="9">
        <v>1675</v>
      </c>
      <c r="O13" s="25">
        <v>448</v>
      </c>
      <c r="P13" s="9" t="s">
        <v>52</v>
      </c>
      <c r="Q13" s="10">
        <f t="shared" si="1"/>
        <v>0.08928571428571429</v>
      </c>
      <c r="R13" s="9" t="s">
        <v>26</v>
      </c>
      <c r="S13" s="9">
        <v>12</v>
      </c>
      <c r="T13" s="9">
        <v>24</v>
      </c>
      <c r="U13" s="18" t="s">
        <v>58</v>
      </c>
    </row>
    <row r="14" spans="1:21" ht="25.5">
      <c r="A14" s="3"/>
      <c r="B14" s="19">
        <v>5.88</v>
      </c>
      <c r="C14" s="1" t="s">
        <v>37</v>
      </c>
      <c r="D14" s="3" t="s">
        <v>36</v>
      </c>
      <c r="E14" s="3"/>
      <c r="F14" s="25"/>
      <c r="G14" s="1">
        <v>5</v>
      </c>
      <c r="H14" s="3">
        <v>8</v>
      </c>
      <c r="I14" s="3">
        <v>4</v>
      </c>
      <c r="J14" s="2">
        <f aca="true" t="shared" si="3" ref="J14:J47">43560/(H14*I14)</f>
        <v>1361.25</v>
      </c>
      <c r="K14" s="7">
        <f t="shared" si="0"/>
        <v>8004.15</v>
      </c>
      <c r="L14" s="3">
        <v>2007</v>
      </c>
      <c r="M14" s="9">
        <v>1455</v>
      </c>
      <c r="N14" s="9">
        <v>1520</v>
      </c>
      <c r="O14" s="25">
        <v>616</v>
      </c>
      <c r="P14" s="9" t="s">
        <v>52</v>
      </c>
      <c r="Q14" s="10">
        <f t="shared" si="1"/>
        <v>0.10551948051948051</v>
      </c>
      <c r="R14" s="9" t="s">
        <v>26</v>
      </c>
      <c r="S14" s="9">
        <v>12</v>
      </c>
      <c r="T14" s="9">
        <v>24</v>
      </c>
      <c r="U14" s="18" t="s">
        <v>59</v>
      </c>
    </row>
    <row r="15" spans="1:21" ht="12.75">
      <c r="A15" s="3"/>
      <c r="B15" s="19">
        <v>8.75</v>
      </c>
      <c r="C15" s="1" t="s">
        <v>38</v>
      </c>
      <c r="D15" s="3">
        <v>12</v>
      </c>
      <c r="E15" s="3"/>
      <c r="F15" s="25"/>
      <c r="G15" s="1">
        <v>6</v>
      </c>
      <c r="H15" s="3">
        <v>8</v>
      </c>
      <c r="I15" s="3">
        <v>4</v>
      </c>
      <c r="J15" s="2">
        <f t="shared" si="3"/>
        <v>1361.25</v>
      </c>
      <c r="K15" s="7">
        <f t="shared" si="0"/>
        <v>11910.9375</v>
      </c>
      <c r="L15" s="3">
        <v>2007</v>
      </c>
      <c r="M15" s="9">
        <v>1620</v>
      </c>
      <c r="N15" s="9">
        <v>1665</v>
      </c>
      <c r="O15" s="25">
        <v>636</v>
      </c>
      <c r="P15" s="9" t="s">
        <v>52</v>
      </c>
      <c r="Q15" s="10">
        <f t="shared" si="1"/>
        <v>0.07075471698113207</v>
      </c>
      <c r="R15" s="9" t="s">
        <v>26</v>
      </c>
      <c r="S15" s="9">
        <v>12</v>
      </c>
      <c r="T15" s="9">
        <v>24</v>
      </c>
      <c r="U15" s="18" t="s">
        <v>58</v>
      </c>
    </row>
    <row r="16" spans="1:21" ht="12.75">
      <c r="A16" s="3"/>
      <c r="B16" s="19">
        <v>2.81</v>
      </c>
      <c r="C16" s="1" t="s">
        <v>39</v>
      </c>
      <c r="D16" s="3">
        <v>1</v>
      </c>
      <c r="E16" s="3"/>
      <c r="F16" s="25"/>
      <c r="G16" s="1">
        <v>7</v>
      </c>
      <c r="H16" s="3">
        <v>8</v>
      </c>
      <c r="I16" s="3">
        <v>4</v>
      </c>
      <c r="J16" s="2">
        <f t="shared" si="3"/>
        <v>1361.25</v>
      </c>
      <c r="K16" s="7">
        <f t="shared" si="0"/>
        <v>3825.1125</v>
      </c>
      <c r="L16" s="3">
        <v>2007</v>
      </c>
      <c r="M16" s="9">
        <v>1640</v>
      </c>
      <c r="N16" s="9">
        <v>1675</v>
      </c>
      <c r="O16" s="25">
        <v>296</v>
      </c>
      <c r="P16" s="9" t="s">
        <v>52</v>
      </c>
      <c r="Q16" s="10">
        <f t="shared" si="1"/>
        <v>0.11824324324324324</v>
      </c>
      <c r="R16" s="9" t="s">
        <v>27</v>
      </c>
      <c r="S16" s="9">
        <v>12</v>
      </c>
      <c r="T16" s="9">
        <v>24</v>
      </c>
      <c r="U16" s="18" t="s">
        <v>58</v>
      </c>
    </row>
    <row r="17" spans="1:21" ht="12.75">
      <c r="A17" s="3"/>
      <c r="B17" s="19">
        <v>3.64</v>
      </c>
      <c r="C17" s="1" t="s">
        <v>39</v>
      </c>
      <c r="D17" s="3">
        <v>9</v>
      </c>
      <c r="E17" s="3"/>
      <c r="F17" s="25"/>
      <c r="G17" s="1">
        <v>7</v>
      </c>
      <c r="H17" s="3">
        <v>8</v>
      </c>
      <c r="I17" s="3">
        <v>4</v>
      </c>
      <c r="J17" s="2">
        <f t="shared" si="3"/>
        <v>1361.25</v>
      </c>
      <c r="K17" s="7">
        <f t="shared" si="0"/>
        <v>4954.95</v>
      </c>
      <c r="L17" s="3">
        <v>2007</v>
      </c>
      <c r="M17" s="9">
        <v>1640</v>
      </c>
      <c r="N17" s="9">
        <v>1675</v>
      </c>
      <c r="O17" s="25">
        <v>296</v>
      </c>
      <c r="P17" s="9" t="s">
        <v>52</v>
      </c>
      <c r="Q17" s="10">
        <f t="shared" si="1"/>
        <v>0.11824324324324324</v>
      </c>
      <c r="R17" s="9" t="s">
        <v>27</v>
      </c>
      <c r="S17" s="9">
        <v>12</v>
      </c>
      <c r="T17" s="9">
        <v>24</v>
      </c>
      <c r="U17" s="18" t="s">
        <v>58</v>
      </c>
    </row>
    <row r="18" spans="1:21" ht="12.75">
      <c r="A18" s="3"/>
      <c r="B18" s="19">
        <v>5.88</v>
      </c>
      <c r="C18" s="1" t="s">
        <v>31</v>
      </c>
      <c r="D18" s="3">
        <v>6</v>
      </c>
      <c r="E18" s="3"/>
      <c r="F18" s="25"/>
      <c r="G18" s="1">
        <v>8</v>
      </c>
      <c r="H18" s="3">
        <v>8</v>
      </c>
      <c r="I18" s="3">
        <v>4</v>
      </c>
      <c r="J18" s="2">
        <f t="shared" si="3"/>
        <v>1361.25</v>
      </c>
      <c r="K18" s="7">
        <f t="shared" si="0"/>
        <v>8004.15</v>
      </c>
      <c r="L18" s="3">
        <v>2008</v>
      </c>
      <c r="M18" s="9">
        <v>1400</v>
      </c>
      <c r="N18" s="9">
        <v>1460</v>
      </c>
      <c r="O18" s="25">
        <v>616</v>
      </c>
      <c r="P18" s="9" t="s">
        <v>52</v>
      </c>
      <c r="Q18" s="10">
        <f t="shared" si="1"/>
        <v>0.09740259740259741</v>
      </c>
      <c r="R18" s="9" t="s">
        <v>26</v>
      </c>
      <c r="S18" s="9">
        <v>12</v>
      </c>
      <c r="T18" s="9">
        <v>24</v>
      </c>
      <c r="U18" s="18" t="s">
        <v>60</v>
      </c>
    </row>
    <row r="19" spans="1:21" ht="12.75">
      <c r="A19" s="3"/>
      <c r="B19" s="19">
        <v>1.99</v>
      </c>
      <c r="C19" s="1" t="s">
        <v>40</v>
      </c>
      <c r="D19" s="3" t="s">
        <v>36</v>
      </c>
      <c r="E19" s="3"/>
      <c r="F19" s="25"/>
      <c r="G19" s="1">
        <v>9</v>
      </c>
      <c r="H19" s="3">
        <v>8</v>
      </c>
      <c r="I19" s="3">
        <v>4</v>
      </c>
      <c r="J19" s="2">
        <f t="shared" si="3"/>
        <v>1361.25</v>
      </c>
      <c r="K19" s="7">
        <f t="shared" si="0"/>
        <v>2708.8875</v>
      </c>
      <c r="L19" s="3">
        <v>2008</v>
      </c>
      <c r="M19" s="9">
        <v>1365</v>
      </c>
      <c r="N19" s="9">
        <v>1410</v>
      </c>
      <c r="O19" s="25">
        <v>516</v>
      </c>
      <c r="P19" s="9" t="s">
        <v>52</v>
      </c>
      <c r="Q19" s="10">
        <f t="shared" si="1"/>
        <v>0.0872093023255814</v>
      </c>
      <c r="R19" s="9" t="s">
        <v>26</v>
      </c>
      <c r="S19" s="9">
        <v>12</v>
      </c>
      <c r="T19" s="9">
        <v>30</v>
      </c>
      <c r="U19" s="18" t="s">
        <v>60</v>
      </c>
    </row>
    <row r="20" spans="1:21" ht="12.75">
      <c r="A20" s="3"/>
      <c r="B20" s="19">
        <v>1.89</v>
      </c>
      <c r="C20" s="1" t="s">
        <v>40</v>
      </c>
      <c r="D20" s="3">
        <v>3</v>
      </c>
      <c r="E20" s="3"/>
      <c r="F20" s="25"/>
      <c r="G20" s="1">
        <v>9</v>
      </c>
      <c r="H20" s="3">
        <v>8</v>
      </c>
      <c r="I20" s="3">
        <v>4</v>
      </c>
      <c r="J20" s="2">
        <f t="shared" si="3"/>
        <v>1361.25</v>
      </c>
      <c r="K20" s="7">
        <f t="shared" si="0"/>
        <v>2572.7625</v>
      </c>
      <c r="L20" s="3">
        <v>2008</v>
      </c>
      <c r="M20" s="9">
        <v>1365</v>
      </c>
      <c r="N20" s="9">
        <v>1410</v>
      </c>
      <c r="O20" s="25">
        <v>516</v>
      </c>
      <c r="P20" s="9" t="s">
        <v>52</v>
      </c>
      <c r="Q20" s="10">
        <f t="shared" si="1"/>
        <v>0.0872093023255814</v>
      </c>
      <c r="R20" s="9" t="s">
        <v>26</v>
      </c>
      <c r="S20" s="9">
        <v>12</v>
      </c>
      <c r="T20" s="9">
        <v>30</v>
      </c>
      <c r="U20" s="18" t="s">
        <v>60</v>
      </c>
    </row>
    <row r="21" spans="1:21" ht="12.75">
      <c r="A21" s="3"/>
      <c r="B21" s="19">
        <v>6.41</v>
      </c>
      <c r="C21" s="1" t="s">
        <v>41</v>
      </c>
      <c r="D21" s="3">
        <v>1</v>
      </c>
      <c r="E21" s="3"/>
      <c r="F21" s="25"/>
      <c r="G21" s="1">
        <v>10</v>
      </c>
      <c r="H21" s="3">
        <v>8</v>
      </c>
      <c r="I21" s="3">
        <v>4</v>
      </c>
      <c r="J21" s="2">
        <f t="shared" si="3"/>
        <v>1361.25</v>
      </c>
      <c r="K21" s="7">
        <f t="shared" si="0"/>
        <v>8725.612500000001</v>
      </c>
      <c r="L21" s="3">
        <v>2008</v>
      </c>
      <c r="M21" s="9">
        <v>1530</v>
      </c>
      <c r="N21" s="9">
        <v>1570</v>
      </c>
      <c r="O21" s="25">
        <v>636</v>
      </c>
      <c r="P21" s="9" t="s">
        <v>52</v>
      </c>
      <c r="Q21" s="10">
        <f>((N21-M21)/O21)</f>
        <v>0.06289308176100629</v>
      </c>
      <c r="R21" s="9" t="s">
        <v>26</v>
      </c>
      <c r="S21" s="9">
        <v>12</v>
      </c>
      <c r="T21" s="9">
        <v>24</v>
      </c>
      <c r="U21" s="18" t="s">
        <v>60</v>
      </c>
    </row>
    <row r="22" spans="1:21" ht="12.75">
      <c r="A22" s="3"/>
      <c r="B22" s="19">
        <v>6.39</v>
      </c>
      <c r="C22" s="1" t="s">
        <v>38</v>
      </c>
      <c r="D22" s="3">
        <v>90</v>
      </c>
      <c r="E22" s="3"/>
      <c r="F22" s="25"/>
      <c r="G22" s="1">
        <v>13</v>
      </c>
      <c r="H22" s="3">
        <v>8</v>
      </c>
      <c r="I22" s="3">
        <v>4</v>
      </c>
      <c r="J22" s="2">
        <f t="shared" si="3"/>
        <v>1361.25</v>
      </c>
      <c r="K22" s="7">
        <f t="shared" si="0"/>
        <v>8698.387499999999</v>
      </c>
      <c r="L22" s="11">
        <v>2010</v>
      </c>
      <c r="M22" s="9">
        <v>1570</v>
      </c>
      <c r="N22" s="9">
        <v>1620</v>
      </c>
      <c r="O22" s="25">
        <v>636</v>
      </c>
      <c r="P22" s="9" t="s">
        <v>52</v>
      </c>
      <c r="Q22" s="10">
        <f>((N22-M22)/O22)</f>
        <v>0.07861635220125786</v>
      </c>
      <c r="R22" s="9" t="s">
        <v>24</v>
      </c>
      <c r="S22" s="9">
        <v>12</v>
      </c>
      <c r="T22" s="9">
        <v>24</v>
      </c>
      <c r="U22" s="18" t="s">
        <v>60</v>
      </c>
    </row>
    <row r="23" spans="1:22" ht="12.75">
      <c r="A23" s="3"/>
      <c r="B23" s="19">
        <v>12.66</v>
      </c>
      <c r="C23" s="1" t="s">
        <v>38</v>
      </c>
      <c r="D23" s="3">
        <v>9</v>
      </c>
      <c r="E23" s="3"/>
      <c r="F23" s="25"/>
      <c r="G23" s="1">
        <v>14</v>
      </c>
      <c r="H23" s="3">
        <v>8</v>
      </c>
      <c r="I23" s="3">
        <v>4</v>
      </c>
      <c r="J23" s="2">
        <f t="shared" si="3"/>
        <v>1361.25</v>
      </c>
      <c r="K23" s="7">
        <f t="shared" si="0"/>
        <v>17233.425</v>
      </c>
      <c r="L23" s="11">
        <v>2010</v>
      </c>
      <c r="M23" s="9">
        <v>1515</v>
      </c>
      <c r="N23" s="9">
        <v>1590</v>
      </c>
      <c r="O23" s="25">
        <v>636</v>
      </c>
      <c r="P23" s="9" t="s">
        <v>52</v>
      </c>
      <c r="Q23" s="10">
        <f>((N23-M23)/O23)</f>
        <v>0.1179245283018868</v>
      </c>
      <c r="R23" s="9" t="s">
        <v>26</v>
      </c>
      <c r="S23" s="9">
        <v>12</v>
      </c>
      <c r="T23" s="9">
        <v>24</v>
      </c>
      <c r="U23" s="18" t="s">
        <v>60</v>
      </c>
      <c r="V23" s="24">
        <f>SUM(B12:B23)</f>
        <v>62.510000000000005</v>
      </c>
    </row>
    <row r="24" spans="1:22" ht="12.75">
      <c r="A24" s="3"/>
      <c r="B24" s="19">
        <v>4.9624</v>
      </c>
      <c r="C24" s="20" t="s">
        <v>7</v>
      </c>
      <c r="D24" s="3">
        <v>15</v>
      </c>
      <c r="E24" s="3"/>
      <c r="F24" s="25"/>
      <c r="G24" s="20">
        <v>18</v>
      </c>
      <c r="H24" s="3">
        <v>7</v>
      </c>
      <c r="I24" s="3">
        <v>4</v>
      </c>
      <c r="J24" s="2">
        <f t="shared" si="3"/>
        <v>1555.7142857142858</v>
      </c>
      <c r="K24" s="7">
        <f t="shared" si="0"/>
        <v>7720.076571428572</v>
      </c>
      <c r="L24" s="11">
        <v>2018</v>
      </c>
      <c r="M24" s="9">
        <v>1557</v>
      </c>
      <c r="N24" s="9">
        <v>1660</v>
      </c>
      <c r="O24" s="25">
        <v>700</v>
      </c>
      <c r="P24" s="9" t="s">
        <v>55</v>
      </c>
      <c r="Q24" s="10">
        <f>((N24-M24)/O24)</f>
        <v>0.14714285714285713</v>
      </c>
      <c r="R24" s="9" t="s">
        <v>26</v>
      </c>
      <c r="S24" s="9">
        <v>12</v>
      </c>
      <c r="T24" s="9">
        <v>24</v>
      </c>
      <c r="U24" s="18" t="s">
        <v>58</v>
      </c>
      <c r="V24" s="24"/>
    </row>
    <row r="25" spans="1:22" ht="12.75">
      <c r="A25" s="3"/>
      <c r="B25" s="19">
        <v>5.0008</v>
      </c>
      <c r="C25" s="20" t="s">
        <v>122</v>
      </c>
      <c r="D25" s="3">
        <v>1</v>
      </c>
      <c r="E25" s="3"/>
      <c r="F25" s="25"/>
      <c r="G25" s="1">
        <v>19</v>
      </c>
      <c r="H25" s="3">
        <v>7</v>
      </c>
      <c r="I25" s="3">
        <v>4</v>
      </c>
      <c r="J25" s="2">
        <f t="shared" si="3"/>
        <v>1555.7142857142858</v>
      </c>
      <c r="K25" s="7">
        <f t="shared" si="0"/>
        <v>7779.816</v>
      </c>
      <c r="L25" s="11">
        <v>2018</v>
      </c>
      <c r="M25" s="9">
        <v>1570</v>
      </c>
      <c r="N25" s="9">
        <v>1663</v>
      </c>
      <c r="O25" s="25">
        <v>700</v>
      </c>
      <c r="P25" s="9" t="s">
        <v>55</v>
      </c>
      <c r="Q25" s="10">
        <f>((N25-M25)/O25)</f>
        <v>0.13285714285714287</v>
      </c>
      <c r="R25" s="9" t="s">
        <v>26</v>
      </c>
      <c r="S25" s="9">
        <v>12</v>
      </c>
      <c r="T25" s="9">
        <v>24</v>
      </c>
      <c r="U25" s="18" t="s">
        <v>58</v>
      </c>
      <c r="V25" s="24"/>
    </row>
    <row r="26" spans="1:21" ht="25.5">
      <c r="A26" s="3" t="s">
        <v>68</v>
      </c>
      <c r="B26" s="19">
        <v>3.28</v>
      </c>
      <c r="C26" s="1" t="s">
        <v>44</v>
      </c>
      <c r="D26" s="3" t="s">
        <v>45</v>
      </c>
      <c r="E26" s="3"/>
      <c r="F26" s="25"/>
      <c r="G26" s="1">
        <v>12</v>
      </c>
      <c r="H26" s="3">
        <v>8</v>
      </c>
      <c r="I26" s="3">
        <v>3</v>
      </c>
      <c r="J26" s="2">
        <f t="shared" si="3"/>
        <v>1815</v>
      </c>
      <c r="K26" s="7">
        <f t="shared" si="0"/>
        <v>5953.2</v>
      </c>
      <c r="L26" s="11">
        <v>2010</v>
      </c>
      <c r="M26" s="9">
        <v>1575</v>
      </c>
      <c r="N26" s="9">
        <v>1640</v>
      </c>
      <c r="O26" s="3" t="s">
        <v>46</v>
      </c>
      <c r="P26" s="1" t="s">
        <v>51</v>
      </c>
      <c r="Q26" s="10">
        <f>((N26-M26)/762)</f>
        <v>0.08530183727034121</v>
      </c>
      <c r="R26" s="9" t="s">
        <v>24</v>
      </c>
      <c r="S26" s="9">
        <v>12</v>
      </c>
      <c r="T26" s="9">
        <v>24</v>
      </c>
      <c r="U26" s="18" t="s">
        <v>59</v>
      </c>
    </row>
    <row r="27" spans="1:21" ht="25.5">
      <c r="A27" s="3"/>
      <c r="B27" s="19">
        <v>0.87</v>
      </c>
      <c r="C27" s="1" t="s">
        <v>7</v>
      </c>
      <c r="D27" s="3">
        <v>96</v>
      </c>
      <c r="E27" s="3"/>
      <c r="F27" s="25"/>
      <c r="G27" s="1">
        <v>12</v>
      </c>
      <c r="H27" s="3">
        <v>8</v>
      </c>
      <c r="I27" s="3">
        <v>3</v>
      </c>
      <c r="J27" s="2">
        <f t="shared" si="3"/>
        <v>1815</v>
      </c>
      <c r="K27" s="7">
        <f t="shared" si="0"/>
        <v>1579.05</v>
      </c>
      <c r="L27" s="11">
        <v>2010</v>
      </c>
      <c r="M27" s="9">
        <v>1575</v>
      </c>
      <c r="N27" s="9">
        <v>1640</v>
      </c>
      <c r="O27" s="3" t="s">
        <v>47</v>
      </c>
      <c r="P27" s="1" t="s">
        <v>51</v>
      </c>
      <c r="Q27" s="10">
        <f>((N27-M27)/762)</f>
        <v>0.08530183727034121</v>
      </c>
      <c r="R27" s="9" t="s">
        <v>24</v>
      </c>
      <c r="S27" s="9">
        <v>12</v>
      </c>
      <c r="T27" s="9">
        <v>24</v>
      </c>
      <c r="U27" s="18" t="s">
        <v>59</v>
      </c>
    </row>
    <row r="28" spans="1:21" ht="25.5">
      <c r="A28" s="3"/>
      <c r="B28" s="19">
        <v>0.97</v>
      </c>
      <c r="C28" s="1" t="s">
        <v>7</v>
      </c>
      <c r="D28" s="3">
        <v>95</v>
      </c>
      <c r="E28" s="3"/>
      <c r="F28" s="25"/>
      <c r="G28" s="1">
        <v>12</v>
      </c>
      <c r="H28" s="3">
        <v>8</v>
      </c>
      <c r="I28" s="3">
        <v>3</v>
      </c>
      <c r="J28" s="2">
        <f t="shared" si="3"/>
        <v>1815</v>
      </c>
      <c r="K28" s="7">
        <f t="shared" si="0"/>
        <v>1760.55</v>
      </c>
      <c r="L28" s="11">
        <v>2010</v>
      </c>
      <c r="M28" s="9">
        <v>1575</v>
      </c>
      <c r="N28" s="9">
        <v>1640</v>
      </c>
      <c r="O28" s="3" t="s">
        <v>48</v>
      </c>
      <c r="P28" s="1" t="s">
        <v>51</v>
      </c>
      <c r="Q28" s="10">
        <f>((N28-M28)/762)</f>
        <v>0.08530183727034121</v>
      </c>
      <c r="R28" s="9" t="s">
        <v>24</v>
      </c>
      <c r="S28" s="9">
        <v>12</v>
      </c>
      <c r="T28" s="9">
        <v>24</v>
      </c>
      <c r="U28" s="18" t="s">
        <v>59</v>
      </c>
    </row>
    <row r="29" spans="1:23" ht="25.5">
      <c r="A29" s="3"/>
      <c r="B29" s="19">
        <v>1</v>
      </c>
      <c r="C29" s="1" t="s">
        <v>7</v>
      </c>
      <c r="D29" s="3">
        <v>76</v>
      </c>
      <c r="E29" s="3"/>
      <c r="F29" s="25"/>
      <c r="G29" s="1">
        <v>12</v>
      </c>
      <c r="H29" s="3">
        <v>8</v>
      </c>
      <c r="I29" s="3">
        <v>3</v>
      </c>
      <c r="J29" s="2">
        <f t="shared" si="3"/>
        <v>1815</v>
      </c>
      <c r="K29" s="7">
        <f t="shared" si="0"/>
        <v>1815</v>
      </c>
      <c r="L29" s="11">
        <v>2010</v>
      </c>
      <c r="M29" s="9">
        <v>1575</v>
      </c>
      <c r="N29" s="9">
        <v>1640</v>
      </c>
      <c r="O29" s="3" t="s">
        <v>49</v>
      </c>
      <c r="P29" s="1" t="s">
        <v>51</v>
      </c>
      <c r="Q29" s="10">
        <f>((N29-M29)/762)</f>
        <v>0.08530183727034121</v>
      </c>
      <c r="R29" s="9" t="s">
        <v>24</v>
      </c>
      <c r="S29" s="9">
        <v>12</v>
      </c>
      <c r="T29" s="9">
        <v>24</v>
      </c>
      <c r="U29" s="18" t="s">
        <v>59</v>
      </c>
      <c r="V29" s="24">
        <f>SUM(B26:B29)</f>
        <v>6.119999999999999</v>
      </c>
      <c r="W29" s="24">
        <f>V11+V23+V29</f>
        <v>94.74000000000001</v>
      </c>
    </row>
    <row r="30" spans="1:21" ht="12.75">
      <c r="A30" s="1" t="s">
        <v>8</v>
      </c>
      <c r="B30" s="19">
        <v>1.23</v>
      </c>
      <c r="C30" s="1" t="s">
        <v>31</v>
      </c>
      <c r="D30" s="3">
        <v>33</v>
      </c>
      <c r="E30" s="3">
        <v>191</v>
      </c>
      <c r="F30" s="25"/>
      <c r="G30" s="1">
        <v>1</v>
      </c>
      <c r="H30" s="3">
        <v>8</v>
      </c>
      <c r="I30" s="3">
        <v>4</v>
      </c>
      <c r="J30" s="2">
        <f t="shared" si="3"/>
        <v>1361.25</v>
      </c>
      <c r="K30" s="7">
        <f t="shared" si="0"/>
        <v>1674.3374999999999</v>
      </c>
      <c r="L30" s="11">
        <v>2011</v>
      </c>
      <c r="M30" s="9">
        <v>1125</v>
      </c>
      <c r="N30" s="9">
        <v>1135</v>
      </c>
      <c r="O30" s="25">
        <v>456</v>
      </c>
      <c r="P30" s="9" t="s">
        <v>52</v>
      </c>
      <c r="Q30" s="10">
        <v>0.02</v>
      </c>
      <c r="R30" s="9" t="s">
        <v>23</v>
      </c>
      <c r="S30" s="9">
        <v>12</v>
      </c>
      <c r="T30" s="9">
        <v>18</v>
      </c>
      <c r="U30" s="18" t="s">
        <v>64</v>
      </c>
    </row>
    <row r="31" spans="1:21" ht="12.75">
      <c r="A31" s="1"/>
      <c r="B31" s="19">
        <v>1.26</v>
      </c>
      <c r="C31" s="1" t="s">
        <v>31</v>
      </c>
      <c r="D31" s="3">
        <v>47</v>
      </c>
      <c r="E31" s="3">
        <v>337</v>
      </c>
      <c r="F31" s="25"/>
      <c r="G31" s="1">
        <v>1</v>
      </c>
      <c r="H31" s="3">
        <v>8</v>
      </c>
      <c r="I31" s="3">
        <v>4</v>
      </c>
      <c r="J31" s="2">
        <f t="shared" si="3"/>
        <v>1361.25</v>
      </c>
      <c r="K31" s="7">
        <f t="shared" si="0"/>
        <v>1715.175</v>
      </c>
      <c r="L31" s="11">
        <v>2011</v>
      </c>
      <c r="M31" s="9">
        <v>1125</v>
      </c>
      <c r="N31" s="9">
        <v>1135</v>
      </c>
      <c r="O31" s="25">
        <v>456</v>
      </c>
      <c r="P31" s="9" t="s">
        <v>52</v>
      </c>
      <c r="Q31" s="10">
        <v>0.02</v>
      </c>
      <c r="R31" s="9" t="s">
        <v>23</v>
      </c>
      <c r="S31" s="9">
        <v>12</v>
      </c>
      <c r="T31" s="9">
        <v>18</v>
      </c>
      <c r="U31" s="18" t="s">
        <v>64</v>
      </c>
    </row>
    <row r="32" spans="1:21" ht="12.75">
      <c r="A32" s="9"/>
      <c r="B32" s="19">
        <v>0.95</v>
      </c>
      <c r="C32" s="1" t="s">
        <v>31</v>
      </c>
      <c r="D32" s="3">
        <v>6</v>
      </c>
      <c r="E32" s="3"/>
      <c r="F32" s="25"/>
      <c r="G32" s="1">
        <v>2</v>
      </c>
      <c r="H32" s="3">
        <v>8</v>
      </c>
      <c r="I32" s="3">
        <v>4</v>
      </c>
      <c r="J32" s="2">
        <f t="shared" si="3"/>
        <v>1361.25</v>
      </c>
      <c r="K32" s="7">
        <f t="shared" si="0"/>
        <v>1293.1875</v>
      </c>
      <c r="L32" s="11">
        <v>2008</v>
      </c>
      <c r="M32" s="9">
        <v>1080</v>
      </c>
      <c r="N32" s="9">
        <v>1105</v>
      </c>
      <c r="O32" s="25">
        <v>216</v>
      </c>
      <c r="P32" s="9" t="s">
        <v>52</v>
      </c>
      <c r="Q32" s="10">
        <f>((N32-M32)/O32)</f>
        <v>0.11574074074074074</v>
      </c>
      <c r="R32" s="9" t="s">
        <v>23</v>
      </c>
      <c r="S32" s="9">
        <v>12</v>
      </c>
      <c r="T32" s="9">
        <v>18</v>
      </c>
      <c r="U32" s="18" t="s">
        <v>61</v>
      </c>
    </row>
    <row r="33" spans="1:21" ht="25.5">
      <c r="A33" s="1"/>
      <c r="B33" s="19">
        <v>16.94</v>
      </c>
      <c r="C33" s="1" t="s">
        <v>7</v>
      </c>
      <c r="D33" s="3">
        <v>108</v>
      </c>
      <c r="E33" s="3"/>
      <c r="F33" s="25"/>
      <c r="G33" s="23">
        <v>3</v>
      </c>
      <c r="H33" s="3">
        <v>8</v>
      </c>
      <c r="I33" s="3">
        <v>4</v>
      </c>
      <c r="J33" s="2">
        <f t="shared" si="3"/>
        <v>1361.25</v>
      </c>
      <c r="K33" s="7">
        <f t="shared" si="0"/>
        <v>23059.575</v>
      </c>
      <c r="L33" s="11">
        <v>2010</v>
      </c>
      <c r="M33" s="9">
        <v>975</v>
      </c>
      <c r="N33" s="9">
        <v>1060</v>
      </c>
      <c r="O33" s="25">
        <v>650</v>
      </c>
      <c r="P33" s="9" t="s">
        <v>52</v>
      </c>
      <c r="Q33" s="10">
        <f>((N33-M33)/O33)</f>
        <v>0.13076923076923078</v>
      </c>
      <c r="R33" s="9" t="s">
        <v>24</v>
      </c>
      <c r="S33" s="9">
        <v>12</v>
      </c>
      <c r="T33" s="9">
        <v>18</v>
      </c>
      <c r="U33" s="18" t="s">
        <v>62</v>
      </c>
    </row>
    <row r="34" spans="1:21" ht="12.75">
      <c r="A34" s="1"/>
      <c r="B34" s="19">
        <v>7.33</v>
      </c>
      <c r="C34" s="1" t="s">
        <v>7</v>
      </c>
      <c r="D34" s="3">
        <v>108</v>
      </c>
      <c r="E34" s="3"/>
      <c r="F34" s="25"/>
      <c r="G34" s="23">
        <v>4</v>
      </c>
      <c r="H34" s="3">
        <v>8</v>
      </c>
      <c r="I34" s="3">
        <v>4</v>
      </c>
      <c r="J34" s="2">
        <f t="shared" si="3"/>
        <v>1361.25</v>
      </c>
      <c r="K34" s="7">
        <f t="shared" si="0"/>
        <v>9977.9625</v>
      </c>
      <c r="L34" s="11">
        <v>2010</v>
      </c>
      <c r="M34" s="9">
        <v>935</v>
      </c>
      <c r="N34" s="9">
        <v>980</v>
      </c>
      <c r="O34" s="25">
        <v>600</v>
      </c>
      <c r="P34" s="9" t="s">
        <v>52</v>
      </c>
      <c r="Q34" s="10">
        <f>((N34-M34)/O34)</f>
        <v>0.075</v>
      </c>
      <c r="R34" s="9" t="s">
        <v>25</v>
      </c>
      <c r="S34" s="9">
        <v>12</v>
      </c>
      <c r="T34" s="9">
        <v>24</v>
      </c>
      <c r="U34" s="18" t="s">
        <v>63</v>
      </c>
    </row>
    <row r="35" spans="1:21" ht="25.5">
      <c r="A35" s="1"/>
      <c r="B35" s="19">
        <v>19.5622</v>
      </c>
      <c r="C35" s="20" t="s">
        <v>44</v>
      </c>
      <c r="D35" s="22" t="s">
        <v>84</v>
      </c>
      <c r="E35" s="3"/>
      <c r="F35" s="25"/>
      <c r="G35" s="23">
        <v>5</v>
      </c>
      <c r="H35" s="3">
        <v>8</v>
      </c>
      <c r="I35" s="3">
        <v>4</v>
      </c>
      <c r="J35" s="2">
        <f t="shared" si="3"/>
        <v>1361.25</v>
      </c>
      <c r="K35" s="7">
        <f t="shared" si="0"/>
        <v>26629.04475</v>
      </c>
      <c r="L35" s="11">
        <v>2014</v>
      </c>
      <c r="M35" s="9">
        <v>938</v>
      </c>
      <c r="N35" s="9">
        <v>990</v>
      </c>
      <c r="O35" s="27" t="s">
        <v>113</v>
      </c>
      <c r="P35" s="9" t="s">
        <v>52</v>
      </c>
      <c r="Q35" s="10">
        <v>0.036</v>
      </c>
      <c r="R35" s="21" t="s">
        <v>23</v>
      </c>
      <c r="S35" s="9">
        <v>24</v>
      </c>
      <c r="T35" s="9">
        <v>60</v>
      </c>
      <c r="U35" s="18" t="s">
        <v>114</v>
      </c>
    </row>
    <row r="36" spans="1:22" ht="12.75">
      <c r="A36" s="1"/>
      <c r="B36" s="19">
        <v>14.7188</v>
      </c>
      <c r="C36" s="20" t="s">
        <v>44</v>
      </c>
      <c r="D36" s="22" t="s">
        <v>84</v>
      </c>
      <c r="E36" s="3"/>
      <c r="F36" s="25"/>
      <c r="G36" s="23">
        <v>6</v>
      </c>
      <c r="H36" s="3">
        <v>8</v>
      </c>
      <c r="I36" s="3">
        <v>4</v>
      </c>
      <c r="J36" s="2">
        <f t="shared" si="3"/>
        <v>1361.25</v>
      </c>
      <c r="K36" s="7">
        <f t="shared" si="0"/>
        <v>20035.9665</v>
      </c>
      <c r="L36" s="11">
        <v>2014</v>
      </c>
      <c r="M36" s="9">
        <v>934</v>
      </c>
      <c r="N36" s="9">
        <v>960</v>
      </c>
      <c r="O36" s="27" t="s">
        <v>112</v>
      </c>
      <c r="P36" s="9" t="s">
        <v>52</v>
      </c>
      <c r="Q36" s="10">
        <v>0.0577</v>
      </c>
      <c r="R36" s="21" t="s">
        <v>26</v>
      </c>
      <c r="S36" s="9">
        <v>18</v>
      </c>
      <c r="T36" s="9">
        <v>36</v>
      </c>
      <c r="U36" s="18" t="s">
        <v>115</v>
      </c>
      <c r="V36" s="24">
        <f>SUM(B30:B36)</f>
        <v>61.991</v>
      </c>
    </row>
    <row r="37" spans="1:22" ht="12.75">
      <c r="A37" s="20" t="s">
        <v>118</v>
      </c>
      <c r="B37" s="19">
        <v>14.1119</v>
      </c>
      <c r="C37" s="20" t="s">
        <v>32</v>
      </c>
      <c r="D37" s="22">
        <v>16</v>
      </c>
      <c r="E37" s="3"/>
      <c r="F37" s="22" t="s">
        <v>33</v>
      </c>
      <c r="G37" s="23">
        <v>1</v>
      </c>
      <c r="H37" s="3">
        <v>7</v>
      </c>
      <c r="I37" s="3">
        <v>4</v>
      </c>
      <c r="J37" s="2">
        <f t="shared" si="3"/>
        <v>1555.7142857142858</v>
      </c>
      <c r="K37" s="7">
        <f aca="true" t="shared" si="4" ref="K37:K68">J37*B37</f>
        <v>21954.08442857143</v>
      </c>
      <c r="L37" s="11">
        <v>2017</v>
      </c>
      <c r="M37" s="9">
        <v>969</v>
      </c>
      <c r="N37" s="9">
        <v>1032</v>
      </c>
      <c r="O37" s="27"/>
      <c r="P37" s="9" t="s">
        <v>55</v>
      </c>
      <c r="Q37" s="10"/>
      <c r="R37" s="21" t="s">
        <v>24</v>
      </c>
      <c r="S37" s="9"/>
      <c r="T37" s="9"/>
      <c r="U37" s="18" t="s">
        <v>119</v>
      </c>
      <c r="V37" s="24"/>
    </row>
    <row r="38" spans="1:22" ht="12.75">
      <c r="A38" s="1"/>
      <c r="B38" s="19">
        <v>2.2588</v>
      </c>
      <c r="C38" s="20" t="s">
        <v>40</v>
      </c>
      <c r="D38" s="22">
        <v>3</v>
      </c>
      <c r="E38" s="3"/>
      <c r="F38" s="25"/>
      <c r="G38" s="23">
        <v>2</v>
      </c>
      <c r="H38" s="3">
        <v>7</v>
      </c>
      <c r="I38" s="3">
        <v>4</v>
      </c>
      <c r="J38" s="2">
        <f t="shared" si="3"/>
        <v>1555.7142857142858</v>
      </c>
      <c r="K38" s="7">
        <f t="shared" si="4"/>
        <v>3514.0474285714286</v>
      </c>
      <c r="L38" s="11">
        <v>2016</v>
      </c>
      <c r="M38" s="26">
        <v>1000</v>
      </c>
      <c r="N38" s="26">
        <v>1032</v>
      </c>
      <c r="O38" s="27"/>
      <c r="P38" s="9" t="s">
        <v>55</v>
      </c>
      <c r="Q38" s="10"/>
      <c r="R38" s="21" t="s">
        <v>26</v>
      </c>
      <c r="S38" s="9"/>
      <c r="T38" s="9"/>
      <c r="U38" s="18" t="s">
        <v>119</v>
      </c>
      <c r="V38" s="24"/>
    </row>
    <row r="39" spans="1:22" ht="12.75">
      <c r="A39" s="1"/>
      <c r="B39" s="19">
        <v>1.5241</v>
      </c>
      <c r="C39" s="20" t="s">
        <v>120</v>
      </c>
      <c r="D39" s="22">
        <v>4</v>
      </c>
      <c r="E39" s="3"/>
      <c r="F39" s="25"/>
      <c r="G39" s="23">
        <v>3</v>
      </c>
      <c r="H39" s="3">
        <v>7</v>
      </c>
      <c r="I39" s="3">
        <v>4</v>
      </c>
      <c r="J39" s="2">
        <f t="shared" si="3"/>
        <v>1555.7142857142858</v>
      </c>
      <c r="K39" s="7">
        <f t="shared" si="4"/>
        <v>2371.064142857143</v>
      </c>
      <c r="L39" s="11">
        <v>2016</v>
      </c>
      <c r="M39" s="9">
        <v>1.005</v>
      </c>
      <c r="N39" s="26">
        <v>1018</v>
      </c>
      <c r="O39" s="27"/>
      <c r="P39" s="9" t="s">
        <v>55</v>
      </c>
      <c r="Q39" s="10"/>
      <c r="R39" s="21" t="s">
        <v>26</v>
      </c>
      <c r="S39" s="9"/>
      <c r="T39" s="9"/>
      <c r="U39" s="18" t="s">
        <v>119</v>
      </c>
      <c r="V39" s="24"/>
    </row>
    <row r="40" spans="2:22" ht="12.75">
      <c r="B40" s="19">
        <v>1.0728</v>
      </c>
      <c r="C40" s="20" t="s">
        <v>32</v>
      </c>
      <c r="D40" s="22" t="s">
        <v>125</v>
      </c>
      <c r="E40" s="3"/>
      <c r="F40" s="27" t="s">
        <v>36</v>
      </c>
      <c r="G40" s="23">
        <v>4</v>
      </c>
      <c r="H40" s="3">
        <v>7</v>
      </c>
      <c r="I40" s="3">
        <v>4</v>
      </c>
      <c r="J40" s="2">
        <f t="shared" si="3"/>
        <v>1555.7142857142858</v>
      </c>
      <c r="K40" s="7">
        <f t="shared" si="4"/>
        <v>1668.9702857142856</v>
      </c>
      <c r="L40" s="11">
        <v>2016</v>
      </c>
      <c r="M40" s="26">
        <v>1000</v>
      </c>
      <c r="N40" s="26">
        <v>1020</v>
      </c>
      <c r="O40" s="27"/>
      <c r="P40" s="9" t="s">
        <v>55</v>
      </c>
      <c r="Q40" s="10"/>
      <c r="R40" s="21" t="s">
        <v>26</v>
      </c>
      <c r="S40" s="9"/>
      <c r="T40" s="9"/>
      <c r="U40" s="18" t="s">
        <v>119</v>
      </c>
      <c r="V40" s="24"/>
    </row>
    <row r="41" spans="1:22" ht="12.75">
      <c r="A41" s="1"/>
      <c r="B41" s="19">
        <v>11.2881</v>
      </c>
      <c r="C41" s="20" t="s">
        <v>32</v>
      </c>
      <c r="D41" s="22">
        <v>16</v>
      </c>
      <c r="E41" s="3"/>
      <c r="F41" s="27" t="s">
        <v>33</v>
      </c>
      <c r="G41" s="23">
        <v>5</v>
      </c>
      <c r="H41" s="3">
        <v>7</v>
      </c>
      <c r="I41" s="3">
        <v>4</v>
      </c>
      <c r="J41" s="2">
        <f t="shared" si="3"/>
        <v>1555.7142857142858</v>
      </c>
      <c r="K41" s="7">
        <f t="shared" si="4"/>
        <v>17561.05842857143</v>
      </c>
      <c r="L41" s="11">
        <v>2016</v>
      </c>
      <c r="M41" s="9">
        <v>955</v>
      </c>
      <c r="N41" s="26">
        <v>1003</v>
      </c>
      <c r="O41" s="27"/>
      <c r="P41" s="9" t="s">
        <v>55</v>
      </c>
      <c r="Q41" s="10"/>
      <c r="R41" s="21" t="s">
        <v>24</v>
      </c>
      <c r="S41" s="9"/>
      <c r="T41" s="9"/>
      <c r="U41" s="18" t="s">
        <v>111</v>
      </c>
      <c r="V41" s="24"/>
    </row>
    <row r="42" spans="1:21" ht="12.75">
      <c r="A42" s="9"/>
      <c r="B42" s="19">
        <v>7.4975</v>
      </c>
      <c r="C42" s="1" t="s">
        <v>31</v>
      </c>
      <c r="D42" s="3">
        <v>8</v>
      </c>
      <c r="E42" s="3"/>
      <c r="F42" s="25"/>
      <c r="G42" s="1">
        <v>6</v>
      </c>
      <c r="H42" s="3">
        <v>7</v>
      </c>
      <c r="I42" s="3">
        <v>4</v>
      </c>
      <c r="J42" s="2">
        <f t="shared" si="3"/>
        <v>1555.7142857142858</v>
      </c>
      <c r="K42" s="7">
        <f t="shared" si="4"/>
        <v>11663.967857142858</v>
      </c>
      <c r="L42" s="11">
        <v>2015</v>
      </c>
      <c r="M42" s="9">
        <v>948</v>
      </c>
      <c r="N42" s="9">
        <v>1000</v>
      </c>
      <c r="O42" s="25"/>
      <c r="P42" s="9" t="s">
        <v>55</v>
      </c>
      <c r="Q42" s="10">
        <v>0.0512</v>
      </c>
      <c r="R42" s="21" t="s">
        <v>24</v>
      </c>
      <c r="S42" s="9">
        <v>16</v>
      </c>
      <c r="T42" s="9">
        <v>48</v>
      </c>
      <c r="U42" s="18" t="s">
        <v>111</v>
      </c>
    </row>
    <row r="43" spans="1:21" ht="12.75">
      <c r="A43" s="1"/>
      <c r="B43" s="19">
        <v>9.5455</v>
      </c>
      <c r="C43" s="1" t="s">
        <v>31</v>
      </c>
      <c r="D43" s="3">
        <v>33</v>
      </c>
      <c r="E43" s="3">
        <v>191</v>
      </c>
      <c r="F43" s="25"/>
      <c r="G43" s="1">
        <v>7</v>
      </c>
      <c r="H43" s="3">
        <v>7</v>
      </c>
      <c r="I43" s="3">
        <v>4</v>
      </c>
      <c r="J43" s="2">
        <f t="shared" si="3"/>
        <v>1555.7142857142858</v>
      </c>
      <c r="K43" s="7">
        <f t="shared" si="4"/>
        <v>14850.070714285715</v>
      </c>
      <c r="L43" s="11">
        <v>2015</v>
      </c>
      <c r="M43" s="9">
        <v>962</v>
      </c>
      <c r="N43" s="9">
        <v>1000</v>
      </c>
      <c r="O43" s="25"/>
      <c r="P43" s="9" t="s">
        <v>55</v>
      </c>
      <c r="Q43" s="10">
        <v>0.0453</v>
      </c>
      <c r="R43" s="21" t="s">
        <v>26</v>
      </c>
      <c r="S43" s="9">
        <v>24</v>
      </c>
      <c r="T43" s="9">
        <v>60</v>
      </c>
      <c r="U43" s="18" t="s">
        <v>109</v>
      </c>
    </row>
    <row r="44" spans="1:22" ht="12.75">
      <c r="A44" s="1"/>
      <c r="B44" s="19">
        <v>7.3465</v>
      </c>
      <c r="C44" s="20" t="s">
        <v>40</v>
      </c>
      <c r="D44" s="22">
        <v>3</v>
      </c>
      <c r="E44" s="3"/>
      <c r="F44" s="25"/>
      <c r="G44" s="23">
        <v>8</v>
      </c>
      <c r="H44" s="3">
        <v>7</v>
      </c>
      <c r="I44" s="3">
        <v>4</v>
      </c>
      <c r="J44" s="2">
        <f t="shared" si="3"/>
        <v>1555.7142857142858</v>
      </c>
      <c r="K44" s="7">
        <f t="shared" si="4"/>
        <v>11429.055</v>
      </c>
      <c r="L44" s="11">
        <v>2016</v>
      </c>
      <c r="M44" s="9">
        <v>930</v>
      </c>
      <c r="N44" s="9">
        <v>948</v>
      </c>
      <c r="O44" s="27"/>
      <c r="P44" s="9" t="s">
        <v>55</v>
      </c>
      <c r="Q44" s="10"/>
      <c r="R44" s="21" t="s">
        <v>26</v>
      </c>
      <c r="S44" s="9"/>
      <c r="T44" s="9"/>
      <c r="U44" s="18" t="s">
        <v>110</v>
      </c>
      <c r="V44" s="24"/>
    </row>
    <row r="45" spans="1:21" ht="12.75">
      <c r="A45" s="9"/>
      <c r="B45" s="19">
        <v>0.4898</v>
      </c>
      <c r="C45" s="20" t="s">
        <v>116</v>
      </c>
      <c r="D45" s="25">
        <v>2</v>
      </c>
      <c r="E45" s="25"/>
      <c r="F45" s="25"/>
      <c r="G45" s="23">
        <v>9</v>
      </c>
      <c r="H45" s="3">
        <v>7</v>
      </c>
      <c r="I45" s="3">
        <v>4</v>
      </c>
      <c r="J45" s="2">
        <f t="shared" si="3"/>
        <v>1555.7142857142858</v>
      </c>
      <c r="K45" s="7">
        <f t="shared" si="4"/>
        <v>761.9888571428572</v>
      </c>
      <c r="L45" s="11">
        <v>2016</v>
      </c>
      <c r="M45" s="9">
        <v>930</v>
      </c>
      <c r="N45" s="9">
        <v>950</v>
      </c>
      <c r="O45" s="25"/>
      <c r="P45" s="9" t="s">
        <v>55</v>
      </c>
      <c r="Q45" s="9"/>
      <c r="R45" s="9" t="s">
        <v>26</v>
      </c>
      <c r="S45" s="9"/>
      <c r="T45" s="9"/>
      <c r="U45" s="18" t="s">
        <v>110</v>
      </c>
    </row>
    <row r="46" spans="1:22" ht="12.75">
      <c r="A46" s="1"/>
      <c r="B46" s="19">
        <v>1.5511</v>
      </c>
      <c r="C46" s="20" t="s">
        <v>120</v>
      </c>
      <c r="D46" s="22">
        <v>4</v>
      </c>
      <c r="E46" s="3"/>
      <c r="F46" s="25"/>
      <c r="G46" s="23">
        <v>10</v>
      </c>
      <c r="H46" s="3">
        <v>7</v>
      </c>
      <c r="I46" s="3">
        <v>4</v>
      </c>
      <c r="J46" s="2">
        <f t="shared" si="3"/>
        <v>1555.7142857142858</v>
      </c>
      <c r="K46" s="7">
        <f t="shared" si="4"/>
        <v>2413.0684285714287</v>
      </c>
      <c r="L46" s="11">
        <v>2016</v>
      </c>
      <c r="M46" s="9">
        <v>930</v>
      </c>
      <c r="N46" s="9">
        <v>953</v>
      </c>
      <c r="O46" s="27"/>
      <c r="P46" s="9" t="s">
        <v>55</v>
      </c>
      <c r="Q46" s="10"/>
      <c r="R46" s="21" t="s">
        <v>26</v>
      </c>
      <c r="S46" s="9"/>
      <c r="T46" s="9"/>
      <c r="U46" s="18" t="s">
        <v>110</v>
      </c>
      <c r="V46" s="24"/>
    </row>
    <row r="47" spans="1:22" ht="12.75">
      <c r="A47" s="1"/>
      <c r="B47" s="19">
        <v>8.3987</v>
      </c>
      <c r="C47" s="20" t="s">
        <v>32</v>
      </c>
      <c r="D47" s="22">
        <v>16</v>
      </c>
      <c r="E47" s="3"/>
      <c r="F47" s="22" t="s">
        <v>33</v>
      </c>
      <c r="G47" s="1">
        <v>12</v>
      </c>
      <c r="H47" s="3">
        <v>7</v>
      </c>
      <c r="I47" s="3">
        <v>4</v>
      </c>
      <c r="J47" s="2">
        <f t="shared" si="3"/>
        <v>1555.7142857142858</v>
      </c>
      <c r="K47" s="7">
        <f t="shared" si="4"/>
        <v>13065.977571428572</v>
      </c>
      <c r="L47" s="11">
        <v>2015</v>
      </c>
      <c r="M47" s="9">
        <v>926</v>
      </c>
      <c r="N47" s="9">
        <v>964</v>
      </c>
      <c r="O47" s="25"/>
      <c r="P47" s="9" t="s">
        <v>55</v>
      </c>
      <c r="Q47" s="10">
        <v>0.0472</v>
      </c>
      <c r="R47" s="21" t="s">
        <v>26</v>
      </c>
      <c r="S47" s="9">
        <v>16</v>
      </c>
      <c r="T47" s="9">
        <v>48</v>
      </c>
      <c r="U47" s="18" t="s">
        <v>110</v>
      </c>
      <c r="V47" s="24">
        <f>SUM(B37:B47)</f>
        <v>65.0848</v>
      </c>
    </row>
    <row r="48" spans="1:21" ht="12.75">
      <c r="A48" s="1" t="s">
        <v>117</v>
      </c>
      <c r="B48" s="19">
        <v>8.8368</v>
      </c>
      <c r="C48" s="1" t="s">
        <v>32</v>
      </c>
      <c r="D48" s="3">
        <v>16</v>
      </c>
      <c r="E48" s="3"/>
      <c r="F48" s="3" t="s">
        <v>33</v>
      </c>
      <c r="G48" s="1">
        <v>1</v>
      </c>
      <c r="H48" s="3">
        <v>7</v>
      </c>
      <c r="I48" s="3">
        <v>3</v>
      </c>
      <c r="J48" s="2">
        <f aca="true" t="shared" si="5" ref="J48:J77">43560/(H48*I48)</f>
        <v>2074.285714285714</v>
      </c>
      <c r="K48" s="7">
        <f t="shared" si="4"/>
        <v>18330.048</v>
      </c>
      <c r="L48" s="11">
        <v>2013</v>
      </c>
      <c r="M48" s="9">
        <v>1380</v>
      </c>
      <c r="N48" s="9">
        <v>1445</v>
      </c>
      <c r="O48" s="27" t="s">
        <v>78</v>
      </c>
      <c r="P48" s="9" t="s">
        <v>55</v>
      </c>
      <c r="Q48" s="10">
        <v>0.1477</v>
      </c>
      <c r="R48" s="9" t="s">
        <v>56</v>
      </c>
      <c r="S48" s="9">
        <v>18</v>
      </c>
      <c r="T48" s="9">
        <v>36</v>
      </c>
      <c r="U48" s="18" t="s">
        <v>66</v>
      </c>
    </row>
    <row r="49" spans="1:21" ht="12.75">
      <c r="A49" s="1"/>
      <c r="B49" s="19">
        <v>6.7368</v>
      </c>
      <c r="C49" s="1" t="s">
        <v>42</v>
      </c>
      <c r="D49" s="3">
        <v>4</v>
      </c>
      <c r="E49" s="3"/>
      <c r="F49" s="25"/>
      <c r="G49" s="1">
        <v>2</v>
      </c>
      <c r="H49" s="3">
        <v>7</v>
      </c>
      <c r="I49" s="3">
        <v>3</v>
      </c>
      <c r="J49" s="2">
        <f t="shared" si="5"/>
        <v>2074.285714285714</v>
      </c>
      <c r="K49" s="7">
        <f t="shared" si="4"/>
        <v>13974.047999999999</v>
      </c>
      <c r="L49" s="11">
        <v>2013</v>
      </c>
      <c r="M49" s="9">
        <v>1430</v>
      </c>
      <c r="N49" s="9">
        <v>1475</v>
      </c>
      <c r="O49" s="27" t="s">
        <v>77</v>
      </c>
      <c r="P49" s="9" t="s">
        <v>55</v>
      </c>
      <c r="Q49" s="10">
        <v>0.1</v>
      </c>
      <c r="R49" s="9" t="s">
        <v>56</v>
      </c>
      <c r="S49" s="9">
        <v>18</v>
      </c>
      <c r="T49" s="9">
        <v>36</v>
      </c>
      <c r="U49" s="18" t="s">
        <v>58</v>
      </c>
    </row>
    <row r="50" spans="1:21" ht="25.5">
      <c r="A50" s="1"/>
      <c r="B50" s="19">
        <v>3.2373</v>
      </c>
      <c r="C50" s="1" t="s">
        <v>43</v>
      </c>
      <c r="D50" s="3">
        <v>15</v>
      </c>
      <c r="E50" s="3"/>
      <c r="F50" s="25"/>
      <c r="G50" s="1">
        <v>3</v>
      </c>
      <c r="H50" s="3">
        <v>7</v>
      </c>
      <c r="I50" s="3">
        <v>3</v>
      </c>
      <c r="J50" s="2">
        <f t="shared" si="5"/>
        <v>2074.285714285714</v>
      </c>
      <c r="K50" s="7">
        <f t="shared" si="4"/>
        <v>6715.085142857142</v>
      </c>
      <c r="L50" s="11">
        <v>2013</v>
      </c>
      <c r="M50" s="9">
        <v>1460</v>
      </c>
      <c r="N50" s="9">
        <v>1488</v>
      </c>
      <c r="O50" s="27" t="s">
        <v>74</v>
      </c>
      <c r="P50" s="9" t="s">
        <v>55</v>
      </c>
      <c r="Q50" s="10">
        <v>0.0667</v>
      </c>
      <c r="R50" s="9" t="s">
        <v>56</v>
      </c>
      <c r="S50" s="9">
        <v>18</v>
      </c>
      <c r="T50" s="9">
        <v>30</v>
      </c>
      <c r="U50" s="18" t="s">
        <v>65</v>
      </c>
    </row>
    <row r="51" spans="1:21" ht="25.5">
      <c r="A51" s="1"/>
      <c r="B51" s="19">
        <v>2.2577</v>
      </c>
      <c r="C51" s="1" t="s">
        <v>57</v>
      </c>
      <c r="D51" s="3">
        <v>11</v>
      </c>
      <c r="E51" s="3">
        <v>214</v>
      </c>
      <c r="F51" s="25"/>
      <c r="G51" s="1">
        <v>3</v>
      </c>
      <c r="H51" s="3">
        <v>7</v>
      </c>
      <c r="I51" s="3">
        <v>3</v>
      </c>
      <c r="J51" s="2">
        <f t="shared" si="5"/>
        <v>2074.285714285714</v>
      </c>
      <c r="K51" s="7">
        <f t="shared" si="4"/>
        <v>4683.114857142857</v>
      </c>
      <c r="L51" s="11">
        <v>2013</v>
      </c>
      <c r="M51" s="9">
        <v>1460</v>
      </c>
      <c r="N51" s="9">
        <v>1488</v>
      </c>
      <c r="O51" s="27" t="s">
        <v>75</v>
      </c>
      <c r="P51" s="9" t="s">
        <v>55</v>
      </c>
      <c r="Q51" s="10">
        <v>0.0658</v>
      </c>
      <c r="R51" s="21" t="s">
        <v>26</v>
      </c>
      <c r="S51" s="9">
        <v>18</v>
      </c>
      <c r="T51" s="9">
        <v>30</v>
      </c>
      <c r="U51" s="18" t="s">
        <v>65</v>
      </c>
    </row>
    <row r="52" spans="1:21" ht="25.5">
      <c r="A52" s="1"/>
      <c r="B52" s="19">
        <v>2.6178</v>
      </c>
      <c r="C52" s="1" t="s">
        <v>57</v>
      </c>
      <c r="D52" s="3"/>
      <c r="E52" s="3">
        <v>623</v>
      </c>
      <c r="F52" s="25"/>
      <c r="G52" s="1">
        <v>3</v>
      </c>
      <c r="H52" s="3">
        <v>7</v>
      </c>
      <c r="I52" s="3">
        <v>3</v>
      </c>
      <c r="J52" s="2">
        <f t="shared" si="5"/>
        <v>2074.285714285714</v>
      </c>
      <c r="K52" s="7">
        <f t="shared" si="4"/>
        <v>5430.065142857143</v>
      </c>
      <c r="L52" s="11">
        <v>2014</v>
      </c>
      <c r="M52" s="9">
        <v>1460</v>
      </c>
      <c r="N52" s="9">
        <v>1488</v>
      </c>
      <c r="O52" s="27" t="s">
        <v>76</v>
      </c>
      <c r="P52" s="9" t="s">
        <v>55</v>
      </c>
      <c r="Q52" s="10">
        <v>0.0571</v>
      </c>
      <c r="R52" s="21" t="s">
        <v>26</v>
      </c>
      <c r="S52" s="9">
        <v>18</v>
      </c>
      <c r="T52" s="9">
        <v>30</v>
      </c>
      <c r="U52" s="18" t="s">
        <v>65</v>
      </c>
    </row>
    <row r="53" spans="1:21" ht="25.5">
      <c r="A53" s="9"/>
      <c r="B53" s="19">
        <v>8.3455</v>
      </c>
      <c r="C53" s="1" t="s">
        <v>31</v>
      </c>
      <c r="D53" s="3">
        <v>33</v>
      </c>
      <c r="E53" s="3">
        <v>191</v>
      </c>
      <c r="F53" s="25"/>
      <c r="G53" s="1">
        <v>4</v>
      </c>
      <c r="H53" s="3">
        <v>7</v>
      </c>
      <c r="I53" s="3">
        <v>3</v>
      </c>
      <c r="J53" s="2">
        <f t="shared" si="5"/>
        <v>2074.285714285714</v>
      </c>
      <c r="K53" s="7">
        <f t="shared" si="4"/>
        <v>17310.95142857143</v>
      </c>
      <c r="L53" s="11">
        <v>2013</v>
      </c>
      <c r="M53" s="9">
        <v>1464</v>
      </c>
      <c r="N53" s="9">
        <v>1490</v>
      </c>
      <c r="O53" s="27" t="s">
        <v>73</v>
      </c>
      <c r="P53" s="9" t="s">
        <v>55</v>
      </c>
      <c r="Q53" s="10">
        <v>0.0431</v>
      </c>
      <c r="R53" s="21" t="s">
        <v>26</v>
      </c>
      <c r="S53" s="9">
        <v>18</v>
      </c>
      <c r="T53" s="9">
        <v>30</v>
      </c>
      <c r="U53" s="18" t="s">
        <v>65</v>
      </c>
    </row>
    <row r="54" spans="1:21" ht="25.5">
      <c r="A54" s="1"/>
      <c r="B54" s="19">
        <v>7.1369</v>
      </c>
      <c r="C54" s="20" t="s">
        <v>31</v>
      </c>
      <c r="D54" s="3">
        <v>47</v>
      </c>
      <c r="E54" s="3">
        <v>337</v>
      </c>
      <c r="F54" s="25"/>
      <c r="G54" s="1">
        <v>5</v>
      </c>
      <c r="H54" s="3">
        <v>7</v>
      </c>
      <c r="I54" s="3">
        <v>3</v>
      </c>
      <c r="J54" s="2">
        <f t="shared" si="5"/>
        <v>2074.285714285714</v>
      </c>
      <c r="K54" s="7">
        <f t="shared" si="4"/>
        <v>14803.969714285713</v>
      </c>
      <c r="L54" s="11">
        <v>2014</v>
      </c>
      <c r="M54" s="9">
        <v>1438</v>
      </c>
      <c r="N54" s="9">
        <v>1498</v>
      </c>
      <c r="O54" s="27" t="s">
        <v>107</v>
      </c>
      <c r="P54" s="21" t="s">
        <v>82</v>
      </c>
      <c r="Q54" s="10">
        <v>0.1289</v>
      </c>
      <c r="R54" s="21" t="s">
        <v>24</v>
      </c>
      <c r="S54" s="9">
        <v>18</v>
      </c>
      <c r="T54" s="9">
        <v>30</v>
      </c>
      <c r="U54" s="18" t="s">
        <v>79</v>
      </c>
    </row>
    <row r="55" spans="1:21" ht="25.5">
      <c r="A55" s="1"/>
      <c r="B55" s="19">
        <v>7.1794</v>
      </c>
      <c r="C55" s="1" t="s">
        <v>31</v>
      </c>
      <c r="D55" s="3">
        <v>33</v>
      </c>
      <c r="E55" s="3">
        <v>191</v>
      </c>
      <c r="F55" s="25"/>
      <c r="G55" s="1">
        <v>6</v>
      </c>
      <c r="H55" s="3">
        <v>7</v>
      </c>
      <c r="I55" s="3">
        <v>3</v>
      </c>
      <c r="J55" s="2">
        <f t="shared" si="5"/>
        <v>2074.285714285714</v>
      </c>
      <c r="K55" s="7">
        <f t="shared" si="4"/>
        <v>14892.126857142857</v>
      </c>
      <c r="L55" s="11">
        <v>2015</v>
      </c>
      <c r="M55" s="9">
        <v>1416</v>
      </c>
      <c r="N55" s="9">
        <v>1488</v>
      </c>
      <c r="O55" s="27" t="s">
        <v>97</v>
      </c>
      <c r="P55" s="21" t="s">
        <v>82</v>
      </c>
      <c r="Q55" s="10">
        <v>0.1109</v>
      </c>
      <c r="R55" s="21" t="s">
        <v>26</v>
      </c>
      <c r="S55" s="9">
        <v>18</v>
      </c>
      <c r="T55" s="9">
        <v>30</v>
      </c>
      <c r="U55" s="18" t="s">
        <v>85</v>
      </c>
    </row>
    <row r="56" spans="1:21" ht="12.75">
      <c r="A56" s="1"/>
      <c r="B56" s="19">
        <v>1.2689</v>
      </c>
      <c r="C56" s="20" t="s">
        <v>7</v>
      </c>
      <c r="D56" s="3"/>
      <c r="E56" s="22" t="s">
        <v>80</v>
      </c>
      <c r="F56" s="25"/>
      <c r="G56" s="1">
        <v>8</v>
      </c>
      <c r="H56" s="3">
        <v>7</v>
      </c>
      <c r="I56" s="3">
        <v>3</v>
      </c>
      <c r="J56" s="2">
        <f t="shared" si="5"/>
        <v>2074.285714285714</v>
      </c>
      <c r="K56" s="7">
        <f t="shared" si="4"/>
        <v>2632.0611428571424</v>
      </c>
      <c r="L56" s="11">
        <v>2015</v>
      </c>
      <c r="M56" s="9">
        <v>1406</v>
      </c>
      <c r="N56" s="9">
        <v>1454</v>
      </c>
      <c r="O56" s="27" t="s">
        <v>96</v>
      </c>
      <c r="P56" s="21" t="s">
        <v>82</v>
      </c>
      <c r="Q56" s="10">
        <v>0.0765</v>
      </c>
      <c r="R56" s="21" t="s">
        <v>23</v>
      </c>
      <c r="S56" s="9">
        <v>30</v>
      </c>
      <c r="T56" s="9">
        <v>48</v>
      </c>
      <c r="U56" s="18" t="s">
        <v>58</v>
      </c>
    </row>
    <row r="57" spans="1:21" ht="12.75">
      <c r="A57" s="1"/>
      <c r="B57" s="19">
        <v>1.1951</v>
      </c>
      <c r="C57" s="20" t="s">
        <v>7</v>
      </c>
      <c r="D57" s="3"/>
      <c r="E57" s="3">
        <v>76</v>
      </c>
      <c r="F57" s="25"/>
      <c r="G57" s="1">
        <v>8</v>
      </c>
      <c r="H57" s="3">
        <v>7</v>
      </c>
      <c r="I57" s="3">
        <v>3</v>
      </c>
      <c r="J57" s="2">
        <f t="shared" si="5"/>
        <v>2074.285714285714</v>
      </c>
      <c r="K57" s="7">
        <f t="shared" si="4"/>
        <v>2478.978857142857</v>
      </c>
      <c r="L57" s="11">
        <v>2015</v>
      </c>
      <c r="M57" s="9">
        <v>1402</v>
      </c>
      <c r="N57" s="9">
        <v>1450</v>
      </c>
      <c r="O57" s="27" t="s">
        <v>95</v>
      </c>
      <c r="P57" s="21" t="s">
        <v>82</v>
      </c>
      <c r="Q57" s="10">
        <v>0.0765</v>
      </c>
      <c r="R57" s="21" t="s">
        <v>23</v>
      </c>
      <c r="S57" s="9">
        <v>30</v>
      </c>
      <c r="T57" s="9">
        <v>48</v>
      </c>
      <c r="U57" s="18" t="s">
        <v>58</v>
      </c>
    </row>
    <row r="58" spans="1:21" ht="12.75">
      <c r="A58" s="1"/>
      <c r="B58" s="19">
        <v>1.2718</v>
      </c>
      <c r="C58" s="20" t="s">
        <v>7</v>
      </c>
      <c r="D58" s="3"/>
      <c r="E58" s="3">
        <v>96</v>
      </c>
      <c r="F58" s="25"/>
      <c r="G58" s="1">
        <v>8</v>
      </c>
      <c r="H58" s="3">
        <v>7</v>
      </c>
      <c r="I58" s="3">
        <v>3</v>
      </c>
      <c r="J58" s="2">
        <f t="shared" si="5"/>
        <v>2074.285714285714</v>
      </c>
      <c r="K58" s="7">
        <f t="shared" si="4"/>
        <v>2638.0765714285712</v>
      </c>
      <c r="L58" s="11">
        <v>2015</v>
      </c>
      <c r="M58" s="9">
        <v>1396</v>
      </c>
      <c r="N58" s="9">
        <v>1446</v>
      </c>
      <c r="O58" s="27" t="s">
        <v>94</v>
      </c>
      <c r="P58" s="21" t="s">
        <v>82</v>
      </c>
      <c r="Q58" s="10">
        <v>0.0765</v>
      </c>
      <c r="R58" s="21" t="s">
        <v>23</v>
      </c>
      <c r="S58" s="9">
        <v>30</v>
      </c>
      <c r="T58" s="9">
        <v>48</v>
      </c>
      <c r="U58" s="18" t="s">
        <v>58</v>
      </c>
    </row>
    <row r="59" spans="1:21" ht="12.75">
      <c r="A59" s="1"/>
      <c r="B59" s="19">
        <v>1.2399</v>
      </c>
      <c r="C59" s="20" t="s">
        <v>7</v>
      </c>
      <c r="D59" s="3"/>
      <c r="E59" s="3">
        <v>95</v>
      </c>
      <c r="F59" s="25"/>
      <c r="G59" s="1">
        <v>8</v>
      </c>
      <c r="H59" s="3">
        <v>7</v>
      </c>
      <c r="I59" s="3">
        <v>3</v>
      </c>
      <c r="J59" s="2">
        <f t="shared" si="5"/>
        <v>2074.285714285714</v>
      </c>
      <c r="K59" s="7">
        <f t="shared" si="4"/>
        <v>2571.906857142857</v>
      </c>
      <c r="L59" s="11">
        <v>2015</v>
      </c>
      <c r="M59" s="9">
        <v>1398</v>
      </c>
      <c r="N59" s="9">
        <v>1442</v>
      </c>
      <c r="O59" s="27" t="s">
        <v>93</v>
      </c>
      <c r="P59" s="21" t="s">
        <v>82</v>
      </c>
      <c r="Q59" s="10">
        <v>0.0765</v>
      </c>
      <c r="R59" s="21" t="s">
        <v>23</v>
      </c>
      <c r="S59" s="9">
        <v>30</v>
      </c>
      <c r="T59" s="9">
        <v>48</v>
      </c>
      <c r="U59" s="18" t="s">
        <v>58</v>
      </c>
    </row>
    <row r="60" spans="1:21" ht="12.75">
      <c r="A60" s="1"/>
      <c r="B60" s="19">
        <v>1.411</v>
      </c>
      <c r="C60" s="20" t="s">
        <v>7</v>
      </c>
      <c r="D60" s="3">
        <v>15</v>
      </c>
      <c r="E60" s="3"/>
      <c r="F60" s="25"/>
      <c r="G60" s="1">
        <v>8</v>
      </c>
      <c r="H60" s="3">
        <v>7</v>
      </c>
      <c r="I60" s="3">
        <v>3</v>
      </c>
      <c r="J60" s="2">
        <f t="shared" si="5"/>
        <v>2074.285714285714</v>
      </c>
      <c r="K60" s="7">
        <f t="shared" si="4"/>
        <v>2926.8171428571427</v>
      </c>
      <c r="L60" s="11">
        <v>2015</v>
      </c>
      <c r="M60" s="9">
        <v>1400</v>
      </c>
      <c r="N60" s="9">
        <v>1438</v>
      </c>
      <c r="O60" s="27" t="s">
        <v>92</v>
      </c>
      <c r="P60" s="21" t="s">
        <v>82</v>
      </c>
      <c r="Q60" s="10">
        <v>0.0765</v>
      </c>
      <c r="R60" s="21" t="s">
        <v>23</v>
      </c>
      <c r="S60" s="9">
        <v>30</v>
      </c>
      <c r="T60" s="9">
        <v>48</v>
      </c>
      <c r="U60" s="18" t="s">
        <v>58</v>
      </c>
    </row>
    <row r="61" spans="1:21" ht="12.75">
      <c r="A61" s="1"/>
      <c r="B61" s="19">
        <v>1.9867</v>
      </c>
      <c r="C61" s="20" t="s">
        <v>81</v>
      </c>
      <c r="D61" s="3"/>
      <c r="E61" s="3">
        <v>777</v>
      </c>
      <c r="F61" s="25"/>
      <c r="G61" s="1">
        <v>9</v>
      </c>
      <c r="H61" s="3">
        <v>7</v>
      </c>
      <c r="I61" s="3">
        <v>3</v>
      </c>
      <c r="J61" s="2">
        <f t="shared" si="5"/>
        <v>2074.285714285714</v>
      </c>
      <c r="K61" s="7">
        <f t="shared" si="4"/>
        <v>4120.983428571429</v>
      </c>
      <c r="L61" s="11">
        <v>2015</v>
      </c>
      <c r="M61" s="9">
        <v>1402</v>
      </c>
      <c r="N61" s="9">
        <v>1438</v>
      </c>
      <c r="O61" s="27" t="s">
        <v>90</v>
      </c>
      <c r="P61" s="21" t="s">
        <v>82</v>
      </c>
      <c r="Q61" s="10">
        <v>0.1028</v>
      </c>
      <c r="R61" s="21" t="s">
        <v>23</v>
      </c>
      <c r="S61" s="9">
        <v>24</v>
      </c>
      <c r="T61" s="9">
        <v>48</v>
      </c>
      <c r="U61" s="18" t="s">
        <v>58</v>
      </c>
    </row>
    <row r="62" spans="1:21" ht="12.75">
      <c r="A62" s="1"/>
      <c r="B62" s="19">
        <v>0.9589</v>
      </c>
      <c r="C62" s="20" t="s">
        <v>81</v>
      </c>
      <c r="D62" s="3">
        <v>46</v>
      </c>
      <c r="E62" s="3">
        <v>114</v>
      </c>
      <c r="F62" s="25"/>
      <c r="G62" s="1">
        <v>9</v>
      </c>
      <c r="H62" s="3">
        <v>7</v>
      </c>
      <c r="I62" s="3">
        <v>3</v>
      </c>
      <c r="J62" s="2">
        <f t="shared" si="5"/>
        <v>2074.285714285714</v>
      </c>
      <c r="K62" s="7">
        <f t="shared" si="4"/>
        <v>1989.0325714285714</v>
      </c>
      <c r="L62" s="11">
        <v>2015</v>
      </c>
      <c r="M62" s="9">
        <v>1404</v>
      </c>
      <c r="N62" s="9">
        <v>1424</v>
      </c>
      <c r="O62" s="27" t="s">
        <v>89</v>
      </c>
      <c r="P62" s="21" t="s">
        <v>82</v>
      </c>
      <c r="Q62" s="10">
        <v>0.1028</v>
      </c>
      <c r="R62" s="21" t="s">
        <v>23</v>
      </c>
      <c r="S62" s="9">
        <v>24</v>
      </c>
      <c r="T62" s="9">
        <v>48</v>
      </c>
      <c r="U62" s="18" t="s">
        <v>58</v>
      </c>
    </row>
    <row r="63" spans="1:21" ht="12.75">
      <c r="A63" s="1"/>
      <c r="B63" s="19">
        <v>1.0196</v>
      </c>
      <c r="C63" s="20" t="s">
        <v>81</v>
      </c>
      <c r="D63" s="3"/>
      <c r="E63" s="3">
        <v>115</v>
      </c>
      <c r="F63" s="25"/>
      <c r="G63" s="1">
        <v>9</v>
      </c>
      <c r="H63" s="3">
        <v>7</v>
      </c>
      <c r="I63" s="3">
        <v>3</v>
      </c>
      <c r="J63" s="2">
        <f t="shared" si="5"/>
        <v>2074.285714285714</v>
      </c>
      <c r="K63" s="7">
        <f t="shared" si="4"/>
        <v>2114.941714285714</v>
      </c>
      <c r="L63" s="11">
        <v>2015</v>
      </c>
      <c r="M63" s="9">
        <v>1404</v>
      </c>
      <c r="N63" s="9">
        <v>1412</v>
      </c>
      <c r="O63" s="27" t="s">
        <v>88</v>
      </c>
      <c r="P63" s="21" t="s">
        <v>82</v>
      </c>
      <c r="Q63" s="10">
        <v>0.1028</v>
      </c>
      <c r="R63" s="21" t="s">
        <v>23</v>
      </c>
      <c r="S63" s="9">
        <v>24</v>
      </c>
      <c r="T63" s="9">
        <v>48</v>
      </c>
      <c r="U63" s="18" t="s">
        <v>58</v>
      </c>
    </row>
    <row r="64" spans="1:21" ht="12.75">
      <c r="A64" s="1"/>
      <c r="B64" s="19">
        <v>1.0269</v>
      </c>
      <c r="C64" s="20" t="s">
        <v>81</v>
      </c>
      <c r="D64" s="3"/>
      <c r="E64" s="3">
        <v>667</v>
      </c>
      <c r="F64" s="25"/>
      <c r="G64" s="1">
        <v>9</v>
      </c>
      <c r="H64" s="3">
        <v>7</v>
      </c>
      <c r="I64" s="3">
        <v>3</v>
      </c>
      <c r="J64" s="2">
        <f t="shared" si="5"/>
        <v>2074.285714285714</v>
      </c>
      <c r="K64" s="7">
        <f t="shared" si="4"/>
        <v>2130.084</v>
      </c>
      <c r="L64" s="11">
        <v>2015</v>
      </c>
      <c r="M64" s="9">
        <v>1404</v>
      </c>
      <c r="N64" s="9">
        <v>1408</v>
      </c>
      <c r="O64" s="27" t="s">
        <v>87</v>
      </c>
      <c r="P64" s="21" t="s">
        <v>82</v>
      </c>
      <c r="Q64" s="10">
        <v>0.1028</v>
      </c>
      <c r="R64" s="21" t="s">
        <v>23</v>
      </c>
      <c r="S64" s="9">
        <v>24</v>
      </c>
      <c r="T64" s="9">
        <v>48</v>
      </c>
      <c r="U64" s="18" t="s">
        <v>58</v>
      </c>
    </row>
    <row r="65" spans="1:22" ht="12.75">
      <c r="A65" s="1"/>
      <c r="B65" s="19">
        <v>0.9517</v>
      </c>
      <c r="C65" s="20" t="s">
        <v>81</v>
      </c>
      <c r="D65" s="3"/>
      <c r="E65" s="3">
        <v>91</v>
      </c>
      <c r="F65" s="25"/>
      <c r="G65" s="1">
        <v>9</v>
      </c>
      <c r="H65" s="3">
        <v>7</v>
      </c>
      <c r="I65" s="3">
        <v>3</v>
      </c>
      <c r="J65" s="2">
        <f t="shared" si="5"/>
        <v>2074.285714285714</v>
      </c>
      <c r="K65" s="7">
        <f t="shared" si="4"/>
        <v>1974.0977142857141</v>
      </c>
      <c r="L65" s="11">
        <v>2015</v>
      </c>
      <c r="M65" s="9">
        <v>1384</v>
      </c>
      <c r="N65" s="9">
        <v>1400</v>
      </c>
      <c r="O65" s="27" t="s">
        <v>86</v>
      </c>
      <c r="P65" s="21" t="s">
        <v>82</v>
      </c>
      <c r="Q65" s="10">
        <v>0.1028</v>
      </c>
      <c r="R65" s="21" t="s">
        <v>83</v>
      </c>
      <c r="S65" s="9">
        <v>24</v>
      </c>
      <c r="T65" s="9">
        <v>48</v>
      </c>
      <c r="U65" s="18" t="s">
        <v>58</v>
      </c>
      <c r="V65" s="24">
        <f>SUM(B53:B76)</f>
        <v>77.38539999999999</v>
      </c>
    </row>
    <row r="66" spans="1:21" ht="12.75">
      <c r="A66" s="1"/>
      <c r="B66" s="19">
        <v>4.159</v>
      </c>
      <c r="C66" s="20" t="s">
        <v>31</v>
      </c>
      <c r="D66" s="3">
        <v>4</v>
      </c>
      <c r="E66" s="3"/>
      <c r="F66" s="25"/>
      <c r="G66" s="1">
        <v>10</v>
      </c>
      <c r="H66" s="3">
        <v>7</v>
      </c>
      <c r="I66" s="3">
        <v>3</v>
      </c>
      <c r="J66" s="2">
        <f t="shared" si="5"/>
        <v>2074.285714285714</v>
      </c>
      <c r="K66" s="7">
        <f t="shared" si="4"/>
        <v>8626.954285714284</v>
      </c>
      <c r="L66" s="11">
        <v>2014</v>
      </c>
      <c r="M66" s="9">
        <v>1416</v>
      </c>
      <c r="N66" s="9">
        <v>1461</v>
      </c>
      <c r="O66" s="27" t="s">
        <v>104</v>
      </c>
      <c r="P66" s="9" t="s">
        <v>55</v>
      </c>
      <c r="Q66" s="10">
        <v>0.0453</v>
      </c>
      <c r="R66" s="21" t="s">
        <v>26</v>
      </c>
      <c r="S66" s="9">
        <v>18</v>
      </c>
      <c r="T66" s="9">
        <v>36</v>
      </c>
      <c r="U66" s="18" t="s">
        <v>58</v>
      </c>
    </row>
    <row r="67" spans="1:21" ht="12.75">
      <c r="A67" s="1"/>
      <c r="B67" s="19">
        <v>4.6252</v>
      </c>
      <c r="C67" s="20" t="s">
        <v>31</v>
      </c>
      <c r="D67" s="3">
        <v>2</v>
      </c>
      <c r="E67" s="3"/>
      <c r="F67" s="25"/>
      <c r="G67" s="1">
        <v>10</v>
      </c>
      <c r="H67" s="3">
        <v>7</v>
      </c>
      <c r="I67" s="3">
        <v>3</v>
      </c>
      <c r="J67" s="2">
        <f t="shared" si="5"/>
        <v>2074.285714285714</v>
      </c>
      <c r="K67" s="7">
        <f t="shared" si="4"/>
        <v>9593.986285714287</v>
      </c>
      <c r="L67" s="11">
        <v>2014</v>
      </c>
      <c r="M67" s="9">
        <v>1424</v>
      </c>
      <c r="N67" s="9">
        <v>1460</v>
      </c>
      <c r="O67" s="27" t="s">
        <v>105</v>
      </c>
      <c r="P67" s="9" t="s">
        <v>55</v>
      </c>
      <c r="Q67" s="10">
        <v>0.0486</v>
      </c>
      <c r="R67" s="21" t="s">
        <v>56</v>
      </c>
      <c r="S67" s="9">
        <v>18</v>
      </c>
      <c r="T67" s="9">
        <v>36</v>
      </c>
      <c r="U67" s="18" t="s">
        <v>58</v>
      </c>
    </row>
    <row r="68" spans="1:21" ht="12.75">
      <c r="A68" s="1"/>
      <c r="B68" s="19">
        <v>8.3084</v>
      </c>
      <c r="C68" s="20" t="s">
        <v>31</v>
      </c>
      <c r="D68" s="3">
        <v>31</v>
      </c>
      <c r="E68" s="3"/>
      <c r="F68" s="25"/>
      <c r="G68" s="1">
        <v>11</v>
      </c>
      <c r="H68" s="3">
        <v>7</v>
      </c>
      <c r="I68" s="3">
        <v>3</v>
      </c>
      <c r="J68" s="2">
        <f t="shared" si="5"/>
        <v>2074.285714285714</v>
      </c>
      <c r="K68" s="7">
        <f t="shared" si="4"/>
        <v>17233.99542857143</v>
      </c>
      <c r="L68" s="11">
        <v>2014</v>
      </c>
      <c r="M68" s="9">
        <v>1418</v>
      </c>
      <c r="N68" s="9">
        <v>1462</v>
      </c>
      <c r="O68" s="27" t="s">
        <v>106</v>
      </c>
      <c r="P68" s="9" t="s">
        <v>55</v>
      </c>
      <c r="Q68" s="10">
        <v>0.0581</v>
      </c>
      <c r="R68" s="21" t="s">
        <v>26</v>
      </c>
      <c r="S68" s="9">
        <v>18</v>
      </c>
      <c r="T68" s="9">
        <v>36</v>
      </c>
      <c r="U68" s="18" t="s">
        <v>58</v>
      </c>
    </row>
    <row r="69" spans="1:21" ht="12.75">
      <c r="A69" s="1"/>
      <c r="B69" s="19">
        <v>2.0764</v>
      </c>
      <c r="C69" s="20" t="s">
        <v>57</v>
      </c>
      <c r="D69" s="3"/>
      <c r="E69" s="3">
        <v>327</v>
      </c>
      <c r="F69" s="25"/>
      <c r="G69" s="1">
        <v>12</v>
      </c>
      <c r="H69" s="3">
        <v>7</v>
      </c>
      <c r="I69" s="3">
        <v>3</v>
      </c>
      <c r="J69" s="2">
        <f t="shared" si="5"/>
        <v>2074.285714285714</v>
      </c>
      <c r="K69" s="7">
        <f aca="true" t="shared" si="6" ref="K69:K77">J69*B69</f>
        <v>4307.046857142857</v>
      </c>
      <c r="L69" s="11">
        <v>2015</v>
      </c>
      <c r="M69" s="9">
        <v>1438</v>
      </c>
      <c r="N69" s="9">
        <v>1471</v>
      </c>
      <c r="O69" s="27" t="s">
        <v>102</v>
      </c>
      <c r="P69" s="21" t="s">
        <v>82</v>
      </c>
      <c r="Q69" s="10">
        <v>0.0735</v>
      </c>
      <c r="R69" s="21" t="s">
        <v>24</v>
      </c>
      <c r="S69" s="9">
        <v>30</v>
      </c>
      <c r="T69" s="9">
        <v>48</v>
      </c>
      <c r="U69" s="18" t="s">
        <v>58</v>
      </c>
    </row>
    <row r="70" spans="1:21" ht="12.75">
      <c r="A70" s="1"/>
      <c r="B70" s="19">
        <v>2.0827</v>
      </c>
      <c r="C70" s="20" t="s">
        <v>57</v>
      </c>
      <c r="D70" s="3">
        <v>11</v>
      </c>
      <c r="E70" s="3">
        <v>214</v>
      </c>
      <c r="F70" s="25"/>
      <c r="G70" s="1">
        <v>12</v>
      </c>
      <c r="H70" s="3">
        <v>7</v>
      </c>
      <c r="I70" s="3">
        <v>3</v>
      </c>
      <c r="J70" s="2">
        <f t="shared" si="5"/>
        <v>2074.285714285714</v>
      </c>
      <c r="K70" s="7">
        <f t="shared" si="6"/>
        <v>4320.114857142857</v>
      </c>
      <c r="L70" s="11">
        <v>2015</v>
      </c>
      <c r="M70" s="9">
        <v>1418</v>
      </c>
      <c r="N70" s="9">
        <v>1470</v>
      </c>
      <c r="O70" s="27" t="s">
        <v>103</v>
      </c>
      <c r="P70" s="21" t="s">
        <v>82</v>
      </c>
      <c r="Q70" s="10">
        <v>0.0898</v>
      </c>
      <c r="R70" s="21" t="s">
        <v>24</v>
      </c>
      <c r="S70" s="9">
        <v>18</v>
      </c>
      <c r="T70" s="9">
        <v>30</v>
      </c>
      <c r="U70" s="18" t="s">
        <v>58</v>
      </c>
    </row>
    <row r="71" spans="1:21" ht="25.5">
      <c r="A71" s="1"/>
      <c r="B71" s="19">
        <v>3.4494</v>
      </c>
      <c r="C71" s="20" t="s">
        <v>31</v>
      </c>
      <c r="D71" s="3">
        <v>15</v>
      </c>
      <c r="E71" s="3"/>
      <c r="F71" s="25"/>
      <c r="G71" s="1">
        <v>13</v>
      </c>
      <c r="H71" s="3">
        <v>7</v>
      </c>
      <c r="I71" s="3">
        <v>3</v>
      </c>
      <c r="J71" s="2">
        <f t="shared" si="5"/>
        <v>2074.285714285714</v>
      </c>
      <c r="K71" s="7">
        <f t="shared" si="6"/>
        <v>7155.041142857142</v>
      </c>
      <c r="L71" s="11">
        <v>2014</v>
      </c>
      <c r="M71" s="9">
        <v>1396</v>
      </c>
      <c r="N71" s="9">
        <v>1461</v>
      </c>
      <c r="O71" s="27" t="s">
        <v>108</v>
      </c>
      <c r="P71" s="21" t="s">
        <v>82</v>
      </c>
      <c r="Q71" s="10">
        <v>0.0938</v>
      </c>
      <c r="R71" s="21" t="s">
        <v>24</v>
      </c>
      <c r="S71" s="9">
        <v>18</v>
      </c>
      <c r="T71" s="9">
        <v>36</v>
      </c>
      <c r="U71" s="18" t="s">
        <v>79</v>
      </c>
    </row>
    <row r="72" spans="1:21" ht="12.75">
      <c r="A72" s="1"/>
      <c r="B72" s="19">
        <v>3.4542</v>
      </c>
      <c r="C72" s="20" t="s">
        <v>31</v>
      </c>
      <c r="D72" s="3">
        <v>21</v>
      </c>
      <c r="E72" s="3"/>
      <c r="F72" s="25"/>
      <c r="G72" s="1">
        <v>13</v>
      </c>
      <c r="H72" s="3">
        <v>7</v>
      </c>
      <c r="I72" s="3">
        <v>3</v>
      </c>
      <c r="J72" s="2">
        <f t="shared" si="5"/>
        <v>2074.285714285714</v>
      </c>
      <c r="K72" s="7">
        <f t="shared" si="6"/>
        <v>7164.997714285714</v>
      </c>
      <c r="L72" s="11">
        <v>2014</v>
      </c>
      <c r="M72" s="9">
        <v>1378</v>
      </c>
      <c r="N72" s="9">
        <v>1450</v>
      </c>
      <c r="O72" s="27" t="s">
        <v>91</v>
      </c>
      <c r="P72" s="21" t="s">
        <v>82</v>
      </c>
      <c r="Q72" s="10">
        <v>0.12</v>
      </c>
      <c r="R72" s="21" t="s">
        <v>24</v>
      </c>
      <c r="S72" s="9">
        <v>18</v>
      </c>
      <c r="T72" s="9">
        <v>30</v>
      </c>
      <c r="U72" s="18" t="s">
        <v>58</v>
      </c>
    </row>
    <row r="73" spans="1:21" ht="25.5">
      <c r="A73" s="1"/>
      <c r="B73" s="19">
        <v>3.4769</v>
      </c>
      <c r="C73" s="20" t="s">
        <v>31</v>
      </c>
      <c r="D73" s="3">
        <v>4</v>
      </c>
      <c r="E73" s="3"/>
      <c r="F73" s="25"/>
      <c r="G73" s="1">
        <v>14</v>
      </c>
      <c r="H73" s="3">
        <v>7</v>
      </c>
      <c r="I73" s="3">
        <v>3</v>
      </c>
      <c r="J73" s="2">
        <f t="shared" si="5"/>
        <v>2074.285714285714</v>
      </c>
      <c r="K73" s="7">
        <f t="shared" si="6"/>
        <v>7212.084</v>
      </c>
      <c r="L73" s="11">
        <v>2015</v>
      </c>
      <c r="M73" s="9">
        <v>1378</v>
      </c>
      <c r="N73" s="9">
        <v>1433</v>
      </c>
      <c r="O73" s="27" t="s">
        <v>100</v>
      </c>
      <c r="P73" s="21" t="s">
        <v>82</v>
      </c>
      <c r="Q73" s="10">
        <v>0.1333</v>
      </c>
      <c r="R73" s="21" t="s">
        <v>26</v>
      </c>
      <c r="S73" s="9">
        <v>18</v>
      </c>
      <c r="T73" s="9">
        <v>30</v>
      </c>
      <c r="U73" s="18" t="s">
        <v>65</v>
      </c>
    </row>
    <row r="74" spans="1:21" ht="25.5">
      <c r="A74" s="1"/>
      <c r="B74" s="19">
        <v>3.4465</v>
      </c>
      <c r="C74" s="20" t="s">
        <v>31</v>
      </c>
      <c r="D74" s="3">
        <v>2</v>
      </c>
      <c r="E74" s="3"/>
      <c r="F74" s="25"/>
      <c r="G74" s="1">
        <v>14</v>
      </c>
      <c r="H74" s="3">
        <v>7</v>
      </c>
      <c r="I74" s="3">
        <v>3</v>
      </c>
      <c r="J74" s="2">
        <f t="shared" si="5"/>
        <v>2074.285714285714</v>
      </c>
      <c r="K74" s="7">
        <f t="shared" si="6"/>
        <v>7149.025714285714</v>
      </c>
      <c r="L74" s="11">
        <v>2015</v>
      </c>
      <c r="M74" s="9">
        <v>1376</v>
      </c>
      <c r="N74" s="9">
        <v>1430</v>
      </c>
      <c r="O74" s="27" t="s">
        <v>101</v>
      </c>
      <c r="P74" s="21" t="s">
        <v>82</v>
      </c>
      <c r="Q74" s="10">
        <v>0.1438</v>
      </c>
      <c r="R74" s="21" t="s">
        <v>56</v>
      </c>
      <c r="S74" s="9">
        <v>18</v>
      </c>
      <c r="T74" s="9">
        <v>36</v>
      </c>
      <c r="U74" s="18" t="s">
        <v>65</v>
      </c>
    </row>
    <row r="75" spans="1:21" ht="25.5">
      <c r="A75" s="1"/>
      <c r="B75" s="19">
        <v>5.426</v>
      </c>
      <c r="C75" s="20" t="s">
        <v>31</v>
      </c>
      <c r="D75" s="3"/>
      <c r="E75" s="3">
        <v>338</v>
      </c>
      <c r="F75" s="25"/>
      <c r="G75" s="1">
        <v>15</v>
      </c>
      <c r="H75" s="3">
        <v>7</v>
      </c>
      <c r="I75" s="3">
        <v>3</v>
      </c>
      <c r="J75" s="2">
        <f t="shared" si="5"/>
        <v>2074.285714285714</v>
      </c>
      <c r="K75" s="7">
        <f t="shared" si="6"/>
        <v>11255.074285714285</v>
      </c>
      <c r="L75" s="11">
        <v>2015</v>
      </c>
      <c r="M75" s="9">
        <v>1378</v>
      </c>
      <c r="N75" s="9">
        <v>1424</v>
      </c>
      <c r="O75" s="27" t="s">
        <v>98</v>
      </c>
      <c r="P75" s="21" t="s">
        <v>82</v>
      </c>
      <c r="Q75" s="10">
        <v>0.1188</v>
      </c>
      <c r="R75" s="21" t="s">
        <v>56</v>
      </c>
      <c r="S75" s="9">
        <v>18</v>
      </c>
      <c r="T75" s="9">
        <v>48</v>
      </c>
      <c r="U75" s="18" t="s">
        <v>65</v>
      </c>
    </row>
    <row r="76" spans="1:22" ht="12.75">
      <c r="A76" s="1"/>
      <c r="B76" s="19">
        <v>1.8884</v>
      </c>
      <c r="C76" s="20" t="s">
        <v>31</v>
      </c>
      <c r="D76" s="3"/>
      <c r="E76" s="3">
        <v>169</v>
      </c>
      <c r="F76" s="25"/>
      <c r="G76" s="1">
        <v>15</v>
      </c>
      <c r="H76" s="3">
        <v>7</v>
      </c>
      <c r="I76" s="3">
        <v>3</v>
      </c>
      <c r="J76" s="2">
        <f t="shared" si="5"/>
        <v>2074.285714285714</v>
      </c>
      <c r="K76" s="7">
        <f t="shared" si="6"/>
        <v>3917.081142857143</v>
      </c>
      <c r="L76" s="11">
        <v>2015</v>
      </c>
      <c r="M76" s="9">
        <v>1388</v>
      </c>
      <c r="N76" s="9">
        <v>1412</v>
      </c>
      <c r="O76" s="27" t="s">
        <v>99</v>
      </c>
      <c r="P76" s="21" t="s">
        <v>82</v>
      </c>
      <c r="Q76" s="10">
        <v>0.0625</v>
      </c>
      <c r="R76" s="21" t="s">
        <v>26</v>
      </c>
      <c r="S76" s="9">
        <v>30</v>
      </c>
      <c r="T76" s="9">
        <v>48</v>
      </c>
      <c r="U76" s="18" t="s">
        <v>58</v>
      </c>
      <c r="V76" s="24">
        <f>SUM(B48:B76)</f>
        <v>101.07180000000002</v>
      </c>
    </row>
    <row r="77" spans="1:22" ht="12.75">
      <c r="A77" s="20" t="s">
        <v>123</v>
      </c>
      <c r="B77" s="19">
        <v>4.2058</v>
      </c>
      <c r="C77" s="20" t="s">
        <v>32</v>
      </c>
      <c r="D77" s="22" t="s">
        <v>35</v>
      </c>
      <c r="E77" s="3">
        <v>7</v>
      </c>
      <c r="F77" s="25"/>
      <c r="G77" s="1">
        <v>1</v>
      </c>
      <c r="H77" s="3">
        <v>7</v>
      </c>
      <c r="I77" s="3">
        <v>4</v>
      </c>
      <c r="J77" s="2">
        <f t="shared" si="5"/>
        <v>1555.7142857142858</v>
      </c>
      <c r="K77" s="7">
        <f t="shared" si="6"/>
        <v>6543.023142857143</v>
      </c>
      <c r="L77" s="11">
        <v>2017</v>
      </c>
      <c r="M77" s="9">
        <v>1088</v>
      </c>
      <c r="N77" s="9">
        <v>1124</v>
      </c>
      <c r="O77" s="27" t="s">
        <v>138</v>
      </c>
      <c r="P77" s="9" t="s">
        <v>55</v>
      </c>
      <c r="Q77" s="10"/>
      <c r="R77" s="21" t="s">
        <v>24</v>
      </c>
      <c r="S77" s="9">
        <v>24</v>
      </c>
      <c r="T77" s="9">
        <v>36</v>
      </c>
      <c r="U77" s="18" t="s">
        <v>137</v>
      </c>
      <c r="V77" s="24"/>
    </row>
    <row r="78" spans="1:22" ht="25.5">
      <c r="A78" s="20" t="s">
        <v>134</v>
      </c>
      <c r="B78" s="9">
        <v>5.5</v>
      </c>
      <c r="C78" s="9" t="s">
        <v>42</v>
      </c>
      <c r="D78" s="22"/>
      <c r="E78" s="3"/>
      <c r="F78" s="25"/>
      <c r="G78" s="9">
        <v>1</v>
      </c>
      <c r="H78" s="9">
        <v>9</v>
      </c>
      <c r="I78" s="9">
        <v>6</v>
      </c>
      <c r="J78" s="34">
        <f>43560/(H78*I78)</f>
        <v>806.6666666666666</v>
      </c>
      <c r="K78" s="34">
        <f>B78*J78</f>
        <v>4436.666666666666</v>
      </c>
      <c r="L78" s="25">
        <v>2013</v>
      </c>
      <c r="M78" s="9">
        <v>788</v>
      </c>
      <c r="N78" s="9">
        <v>814</v>
      </c>
      <c r="O78" s="25">
        <v>810</v>
      </c>
      <c r="P78" s="35" t="s">
        <v>126</v>
      </c>
      <c r="Q78" s="10">
        <f aca="true" t="shared" si="7" ref="Q78:Q92">((N78-M78)/O78)</f>
        <v>0.03209876543209877</v>
      </c>
      <c r="R78" s="21" t="s">
        <v>26</v>
      </c>
      <c r="S78" s="9">
        <v>12</v>
      </c>
      <c r="T78" s="9">
        <v>24</v>
      </c>
      <c r="U78" s="16" t="s">
        <v>127</v>
      </c>
      <c r="V78" s="24"/>
    </row>
    <row r="79" spans="1:22" ht="25.5">
      <c r="A79" s="20"/>
      <c r="B79" s="9">
        <v>5.7</v>
      </c>
      <c r="C79" s="9" t="s">
        <v>128</v>
      </c>
      <c r="D79" s="22"/>
      <c r="E79" s="3"/>
      <c r="F79" s="25"/>
      <c r="G79" s="9">
        <v>2</v>
      </c>
      <c r="H79" s="9">
        <v>9</v>
      </c>
      <c r="I79" s="9">
        <v>6</v>
      </c>
      <c r="J79" s="34">
        <f aca="true" t="shared" si="8" ref="J79:J88">43560/(H79*I79)</f>
        <v>806.6666666666666</v>
      </c>
      <c r="K79" s="34">
        <f aca="true" t="shared" si="9" ref="K79:K93">B79*J79</f>
        <v>4598</v>
      </c>
      <c r="L79" s="25">
        <v>2006</v>
      </c>
      <c r="M79" s="9">
        <v>787</v>
      </c>
      <c r="N79" s="9">
        <v>810</v>
      </c>
      <c r="O79" s="25">
        <v>815</v>
      </c>
      <c r="P79" s="35" t="s">
        <v>126</v>
      </c>
      <c r="Q79" s="10">
        <f t="shared" si="7"/>
        <v>0.02822085889570552</v>
      </c>
      <c r="R79" s="21" t="s">
        <v>26</v>
      </c>
      <c r="S79" s="9">
        <v>12</v>
      </c>
      <c r="T79" s="9">
        <v>24</v>
      </c>
      <c r="U79" s="16" t="s">
        <v>127</v>
      </c>
      <c r="V79" s="24"/>
    </row>
    <row r="80" spans="1:22" ht="12.75">
      <c r="A80" s="20"/>
      <c r="B80" s="9">
        <v>5.2</v>
      </c>
      <c r="C80" s="9" t="s">
        <v>31</v>
      </c>
      <c r="D80" s="22"/>
      <c r="E80" s="3"/>
      <c r="F80" s="25"/>
      <c r="G80" s="9">
        <v>3</v>
      </c>
      <c r="H80" s="9">
        <v>9</v>
      </c>
      <c r="I80" s="9">
        <v>6</v>
      </c>
      <c r="J80" s="34">
        <f t="shared" si="8"/>
        <v>806.6666666666666</v>
      </c>
      <c r="K80" s="34">
        <f t="shared" si="9"/>
        <v>4194.666666666667</v>
      </c>
      <c r="L80" s="25">
        <v>2013</v>
      </c>
      <c r="M80" s="9">
        <v>785</v>
      </c>
      <c r="N80" s="9">
        <v>804</v>
      </c>
      <c r="O80" s="25">
        <v>820</v>
      </c>
      <c r="P80" s="35" t="s">
        <v>126</v>
      </c>
      <c r="Q80" s="10">
        <f t="shared" si="7"/>
        <v>0.023170731707317073</v>
      </c>
      <c r="R80" s="21" t="s">
        <v>26</v>
      </c>
      <c r="S80" s="9">
        <v>12</v>
      </c>
      <c r="T80" s="9">
        <v>24</v>
      </c>
      <c r="U80" s="16" t="s">
        <v>129</v>
      </c>
      <c r="V80" s="24"/>
    </row>
    <row r="81" spans="1:22" ht="12.75">
      <c r="A81" s="20"/>
      <c r="B81" s="9">
        <v>1.5</v>
      </c>
      <c r="C81" s="9" t="s">
        <v>32</v>
      </c>
      <c r="D81" s="22"/>
      <c r="E81" s="3"/>
      <c r="F81" s="25"/>
      <c r="G81" s="9">
        <v>4</v>
      </c>
      <c r="H81" s="9">
        <v>9</v>
      </c>
      <c r="I81" s="9">
        <v>6</v>
      </c>
      <c r="J81" s="34">
        <f t="shared" si="8"/>
        <v>806.6666666666666</v>
      </c>
      <c r="K81" s="34">
        <f t="shared" si="9"/>
        <v>1210</v>
      </c>
      <c r="L81" s="25">
        <v>2013</v>
      </c>
      <c r="M81" s="9">
        <v>782</v>
      </c>
      <c r="N81" s="9">
        <v>799</v>
      </c>
      <c r="O81" s="25">
        <v>828</v>
      </c>
      <c r="P81" s="35" t="s">
        <v>126</v>
      </c>
      <c r="Q81" s="10">
        <f t="shared" si="7"/>
        <v>0.020531400966183576</v>
      </c>
      <c r="R81" s="21" t="s">
        <v>26</v>
      </c>
      <c r="S81" s="9">
        <v>12</v>
      </c>
      <c r="T81" s="9">
        <v>24</v>
      </c>
      <c r="U81" s="16" t="s">
        <v>129</v>
      </c>
      <c r="V81" s="24"/>
    </row>
    <row r="82" spans="1:22" ht="12.75">
      <c r="A82" s="20"/>
      <c r="B82" s="9">
        <v>2.7</v>
      </c>
      <c r="C82" s="9" t="s">
        <v>130</v>
      </c>
      <c r="D82" s="22"/>
      <c r="E82" s="3"/>
      <c r="F82" s="25"/>
      <c r="G82" s="9">
        <v>5</v>
      </c>
      <c r="H82" s="9">
        <v>9</v>
      </c>
      <c r="I82" s="9">
        <v>6</v>
      </c>
      <c r="J82" s="34">
        <f t="shared" si="8"/>
        <v>806.6666666666666</v>
      </c>
      <c r="K82" s="34">
        <f t="shared" si="9"/>
        <v>2178</v>
      </c>
      <c r="L82" s="25">
        <v>2000</v>
      </c>
      <c r="M82" s="9">
        <v>781</v>
      </c>
      <c r="N82" s="9">
        <v>798</v>
      </c>
      <c r="O82" s="25">
        <v>830</v>
      </c>
      <c r="P82" s="35" t="s">
        <v>126</v>
      </c>
      <c r="Q82" s="10">
        <f t="shared" si="7"/>
        <v>0.020481927710843374</v>
      </c>
      <c r="R82" s="21" t="s">
        <v>26</v>
      </c>
      <c r="S82" s="9">
        <v>12</v>
      </c>
      <c r="T82" s="9">
        <v>24</v>
      </c>
      <c r="U82" s="16" t="s">
        <v>129</v>
      </c>
      <c r="V82" s="24"/>
    </row>
    <row r="83" spans="1:22" ht="12.75">
      <c r="A83" s="20"/>
      <c r="B83" s="9">
        <v>2.1</v>
      </c>
      <c r="C83" s="9" t="s">
        <v>31</v>
      </c>
      <c r="D83" s="22"/>
      <c r="E83" s="3"/>
      <c r="F83" s="25"/>
      <c r="G83" s="9">
        <v>6</v>
      </c>
      <c r="H83" s="9">
        <v>9</v>
      </c>
      <c r="I83" s="9">
        <v>6</v>
      </c>
      <c r="J83" s="34">
        <f t="shared" si="8"/>
        <v>806.6666666666666</v>
      </c>
      <c r="K83" s="34">
        <f t="shared" si="9"/>
        <v>1694</v>
      </c>
      <c r="L83" s="25">
        <v>2013</v>
      </c>
      <c r="M83" s="9">
        <v>777</v>
      </c>
      <c r="N83" s="9">
        <v>796</v>
      </c>
      <c r="O83" s="25">
        <v>830</v>
      </c>
      <c r="P83" s="35" t="s">
        <v>126</v>
      </c>
      <c r="Q83" s="10">
        <f t="shared" si="7"/>
        <v>0.02289156626506024</v>
      </c>
      <c r="R83" s="21" t="s">
        <v>26</v>
      </c>
      <c r="S83" s="9">
        <v>12</v>
      </c>
      <c r="T83" s="9">
        <v>24</v>
      </c>
      <c r="U83" s="16" t="s">
        <v>129</v>
      </c>
      <c r="V83" s="24"/>
    </row>
    <row r="84" spans="1:22" ht="25.5">
      <c r="A84" s="20"/>
      <c r="B84" s="9">
        <v>4.8</v>
      </c>
      <c r="C84" s="9" t="s">
        <v>43</v>
      </c>
      <c r="D84" s="22"/>
      <c r="E84" s="3"/>
      <c r="F84" s="25"/>
      <c r="G84" s="9">
        <v>7</v>
      </c>
      <c r="H84" s="9">
        <v>9</v>
      </c>
      <c r="I84" s="9">
        <v>6</v>
      </c>
      <c r="J84" s="34">
        <f t="shared" si="8"/>
        <v>806.6666666666666</v>
      </c>
      <c r="K84" s="34">
        <f t="shared" si="9"/>
        <v>3871.9999999999995</v>
      </c>
      <c r="L84" s="25">
        <v>2000</v>
      </c>
      <c r="M84" s="9">
        <v>775</v>
      </c>
      <c r="N84" s="9">
        <v>793</v>
      </c>
      <c r="O84" s="25">
        <v>834</v>
      </c>
      <c r="P84" s="35" t="s">
        <v>126</v>
      </c>
      <c r="Q84" s="10">
        <f t="shared" si="7"/>
        <v>0.02158273381294964</v>
      </c>
      <c r="R84" s="21" t="s">
        <v>26</v>
      </c>
      <c r="S84" s="9">
        <v>12</v>
      </c>
      <c r="T84" s="9">
        <v>24</v>
      </c>
      <c r="U84" s="16" t="s">
        <v>131</v>
      </c>
      <c r="V84" s="24"/>
    </row>
    <row r="85" spans="1:22" ht="25.5">
      <c r="A85" s="20"/>
      <c r="B85" s="9">
        <v>10</v>
      </c>
      <c r="C85" s="9" t="s">
        <v>32</v>
      </c>
      <c r="D85" s="22"/>
      <c r="E85" s="3"/>
      <c r="F85" s="25"/>
      <c r="G85" s="9">
        <v>8</v>
      </c>
      <c r="H85" s="9">
        <v>9</v>
      </c>
      <c r="I85" s="9">
        <v>6</v>
      </c>
      <c r="J85" s="34">
        <f t="shared" si="8"/>
        <v>806.6666666666666</v>
      </c>
      <c r="K85" s="34">
        <f t="shared" si="9"/>
        <v>8066.666666666666</v>
      </c>
      <c r="L85" s="25">
        <v>2000</v>
      </c>
      <c r="M85" s="9">
        <v>775</v>
      </c>
      <c r="N85" s="9">
        <v>788</v>
      </c>
      <c r="O85" s="25">
        <v>825</v>
      </c>
      <c r="P85" s="35" t="s">
        <v>126</v>
      </c>
      <c r="Q85" s="10">
        <f t="shared" si="7"/>
        <v>0.01575757575757576</v>
      </c>
      <c r="R85" s="21" t="s">
        <v>26</v>
      </c>
      <c r="S85" s="9">
        <v>12</v>
      </c>
      <c r="T85" s="9">
        <v>24</v>
      </c>
      <c r="U85" s="16" t="s">
        <v>131</v>
      </c>
      <c r="V85" s="24"/>
    </row>
    <row r="86" spans="1:22" ht="25.5">
      <c r="A86" s="20"/>
      <c r="B86" s="9">
        <v>1.1</v>
      </c>
      <c r="C86" s="9" t="s">
        <v>132</v>
      </c>
      <c r="D86" s="22"/>
      <c r="E86" s="3"/>
      <c r="F86" s="25"/>
      <c r="G86" s="9">
        <v>9</v>
      </c>
      <c r="H86" s="9">
        <v>9</v>
      </c>
      <c r="I86" s="9">
        <v>6</v>
      </c>
      <c r="J86" s="34">
        <f t="shared" si="8"/>
        <v>806.6666666666666</v>
      </c>
      <c r="K86" s="34">
        <f t="shared" si="9"/>
        <v>887.3333333333334</v>
      </c>
      <c r="L86" s="25">
        <v>2000</v>
      </c>
      <c r="M86" s="9">
        <v>774</v>
      </c>
      <c r="N86" s="9">
        <v>781</v>
      </c>
      <c r="O86" s="25">
        <v>825</v>
      </c>
      <c r="P86" s="35" t="s">
        <v>126</v>
      </c>
      <c r="Q86" s="10">
        <f t="shared" si="7"/>
        <v>0.008484848484848486</v>
      </c>
      <c r="R86" s="21" t="s">
        <v>26</v>
      </c>
      <c r="S86" s="9">
        <v>12</v>
      </c>
      <c r="T86" s="9">
        <v>24</v>
      </c>
      <c r="U86" s="16" t="s">
        <v>133</v>
      </c>
      <c r="V86" s="24"/>
    </row>
    <row r="87" spans="1:22" ht="25.5">
      <c r="A87" s="20"/>
      <c r="B87" s="9">
        <v>8.6</v>
      </c>
      <c r="C87" s="9" t="s">
        <v>130</v>
      </c>
      <c r="D87" s="22"/>
      <c r="E87" s="3"/>
      <c r="F87" s="25"/>
      <c r="G87" s="9">
        <v>10</v>
      </c>
      <c r="H87" s="9">
        <v>9</v>
      </c>
      <c r="I87" s="9">
        <v>6</v>
      </c>
      <c r="J87" s="34">
        <f t="shared" si="8"/>
        <v>806.6666666666666</v>
      </c>
      <c r="K87" s="34">
        <f t="shared" si="9"/>
        <v>6937.333333333333</v>
      </c>
      <c r="L87" s="25">
        <v>2000</v>
      </c>
      <c r="M87" s="9">
        <v>764</v>
      </c>
      <c r="N87" s="9">
        <v>781</v>
      </c>
      <c r="O87" s="25">
        <v>825</v>
      </c>
      <c r="P87" s="35" t="s">
        <v>126</v>
      </c>
      <c r="Q87" s="10">
        <f t="shared" si="7"/>
        <v>0.020606060606060607</v>
      </c>
      <c r="R87" s="21" t="s">
        <v>26</v>
      </c>
      <c r="S87" s="9">
        <v>12</v>
      </c>
      <c r="T87" s="9">
        <v>24</v>
      </c>
      <c r="U87" s="16" t="s">
        <v>133</v>
      </c>
      <c r="V87" s="24"/>
    </row>
    <row r="88" spans="1:22" ht="25.5">
      <c r="A88" s="20"/>
      <c r="B88" s="9">
        <v>9.7</v>
      </c>
      <c r="C88" s="9" t="s">
        <v>57</v>
      </c>
      <c r="D88" s="22"/>
      <c r="E88" s="3"/>
      <c r="F88" s="25"/>
      <c r="G88" s="9">
        <v>11</v>
      </c>
      <c r="H88" s="9">
        <v>9</v>
      </c>
      <c r="I88" s="9">
        <v>6</v>
      </c>
      <c r="J88" s="34">
        <f t="shared" si="8"/>
        <v>806.6666666666666</v>
      </c>
      <c r="K88" s="34">
        <f t="shared" si="9"/>
        <v>7824.666666666666</v>
      </c>
      <c r="L88" s="25">
        <v>2000</v>
      </c>
      <c r="M88" s="9">
        <v>760</v>
      </c>
      <c r="N88" s="9">
        <v>780</v>
      </c>
      <c r="O88" s="25">
        <v>825</v>
      </c>
      <c r="P88" s="35" t="s">
        <v>126</v>
      </c>
      <c r="Q88" s="10">
        <f t="shared" si="7"/>
        <v>0.024242424242424242</v>
      </c>
      <c r="R88" s="21" t="s">
        <v>26</v>
      </c>
      <c r="S88" s="9">
        <v>12</v>
      </c>
      <c r="T88" s="9">
        <v>24</v>
      </c>
      <c r="U88" s="16" t="s">
        <v>133</v>
      </c>
      <c r="V88" s="24"/>
    </row>
    <row r="89" spans="1:22" ht="38.25">
      <c r="A89" s="20"/>
      <c r="B89" s="9">
        <v>2.5</v>
      </c>
      <c r="C89" s="9" t="s">
        <v>42</v>
      </c>
      <c r="D89" s="9"/>
      <c r="E89" s="3"/>
      <c r="F89" s="25"/>
      <c r="G89" s="9">
        <v>12</v>
      </c>
      <c r="H89" s="9">
        <v>9</v>
      </c>
      <c r="I89" s="9">
        <v>6</v>
      </c>
      <c r="J89" s="34">
        <f>43560/(H89*I89)</f>
        <v>806.6666666666666</v>
      </c>
      <c r="K89" s="34">
        <f t="shared" si="9"/>
        <v>2016.6666666666665</v>
      </c>
      <c r="L89" s="25">
        <v>2007</v>
      </c>
      <c r="M89" s="9">
        <v>801</v>
      </c>
      <c r="N89" s="9">
        <v>816</v>
      </c>
      <c r="O89" s="25"/>
      <c r="P89" s="35" t="s">
        <v>126</v>
      </c>
      <c r="Q89" s="10"/>
      <c r="R89" s="21" t="s">
        <v>26</v>
      </c>
      <c r="S89" s="9">
        <v>12</v>
      </c>
      <c r="T89" s="9">
        <v>24</v>
      </c>
      <c r="U89" s="16" t="s">
        <v>135</v>
      </c>
      <c r="V89" s="24"/>
    </row>
    <row r="90" spans="1:22" ht="25.5">
      <c r="A90" s="20"/>
      <c r="B90" s="9">
        <v>4.6</v>
      </c>
      <c r="C90" s="9" t="s">
        <v>41</v>
      </c>
      <c r="D90" s="9"/>
      <c r="E90" s="3"/>
      <c r="F90" s="25"/>
      <c r="G90" s="9">
        <v>13</v>
      </c>
      <c r="H90" s="9">
        <v>9</v>
      </c>
      <c r="I90" s="9">
        <v>6</v>
      </c>
      <c r="J90" s="34">
        <f>43560/(H90*I90)</f>
        <v>806.6666666666666</v>
      </c>
      <c r="K90" s="34">
        <f t="shared" si="9"/>
        <v>3710.666666666666</v>
      </c>
      <c r="L90" s="25">
        <v>2007</v>
      </c>
      <c r="M90" s="9">
        <v>799</v>
      </c>
      <c r="N90" s="9">
        <v>822</v>
      </c>
      <c r="O90" s="25"/>
      <c r="P90" s="35" t="s">
        <v>126</v>
      </c>
      <c r="Q90" s="10"/>
      <c r="R90" s="21" t="s">
        <v>26</v>
      </c>
      <c r="S90" s="9">
        <v>12</v>
      </c>
      <c r="T90" s="9">
        <v>24</v>
      </c>
      <c r="U90" s="16" t="s">
        <v>131</v>
      </c>
      <c r="V90" s="24"/>
    </row>
    <row r="91" spans="1:22" ht="25.5">
      <c r="A91" s="20"/>
      <c r="B91" s="9">
        <v>6.1</v>
      </c>
      <c r="C91" s="9" t="s">
        <v>32</v>
      </c>
      <c r="D91" s="9"/>
      <c r="E91" s="3"/>
      <c r="F91" s="25"/>
      <c r="G91" s="9">
        <v>14</v>
      </c>
      <c r="H91" s="9">
        <v>9</v>
      </c>
      <c r="I91" s="9">
        <v>6</v>
      </c>
      <c r="J91" s="34">
        <f>43560/(H91*I91)</f>
        <v>806.6666666666666</v>
      </c>
      <c r="K91" s="34">
        <f t="shared" si="9"/>
        <v>4920.666666666666</v>
      </c>
      <c r="L91" s="25">
        <v>2013</v>
      </c>
      <c r="M91" s="9">
        <v>789</v>
      </c>
      <c r="N91" s="9">
        <v>820</v>
      </c>
      <c r="O91" s="25">
        <v>845</v>
      </c>
      <c r="P91" s="35" t="s">
        <v>126</v>
      </c>
      <c r="Q91" s="10">
        <f t="shared" si="7"/>
        <v>0.036686390532544376</v>
      </c>
      <c r="R91" s="21" t="s">
        <v>26</v>
      </c>
      <c r="S91" s="9">
        <v>12</v>
      </c>
      <c r="T91" s="9">
        <v>24</v>
      </c>
      <c r="U91" s="16" t="s">
        <v>131</v>
      </c>
      <c r="V91" s="24"/>
    </row>
    <row r="92" spans="1:22" ht="12.75">
      <c r="A92" s="20"/>
      <c r="B92" s="9">
        <v>13.1</v>
      </c>
      <c r="C92" s="9" t="s">
        <v>31</v>
      </c>
      <c r="D92" s="9"/>
      <c r="E92" s="3"/>
      <c r="F92" s="25"/>
      <c r="G92" s="9">
        <v>15</v>
      </c>
      <c r="H92" s="9">
        <v>9</v>
      </c>
      <c r="I92" s="9">
        <v>6</v>
      </c>
      <c r="J92" s="34">
        <f>43560/(H92*I92)</f>
        <v>806.6666666666666</v>
      </c>
      <c r="K92" s="34">
        <f t="shared" si="9"/>
        <v>10567.333333333332</v>
      </c>
      <c r="L92" s="25">
        <v>2000</v>
      </c>
      <c r="M92" s="9">
        <v>781</v>
      </c>
      <c r="N92" s="9">
        <v>812</v>
      </c>
      <c r="O92" s="25">
        <v>660</v>
      </c>
      <c r="P92" s="35" t="s">
        <v>126</v>
      </c>
      <c r="Q92" s="10">
        <f t="shared" si="7"/>
        <v>0.04696969696969697</v>
      </c>
      <c r="R92" s="21" t="s">
        <v>26</v>
      </c>
      <c r="S92" s="9">
        <v>12</v>
      </c>
      <c r="T92" s="9">
        <v>24</v>
      </c>
      <c r="U92" s="16" t="s">
        <v>129</v>
      </c>
      <c r="V92" s="24"/>
    </row>
    <row r="93" spans="1:22" ht="25.5">
      <c r="A93" s="20"/>
      <c r="B93" s="9">
        <v>10.5</v>
      </c>
      <c r="C93" s="9" t="s">
        <v>43</v>
      </c>
      <c r="D93" s="9"/>
      <c r="E93" s="3"/>
      <c r="F93" s="25"/>
      <c r="G93" s="9">
        <v>16</v>
      </c>
      <c r="H93" s="9">
        <v>9</v>
      </c>
      <c r="I93" s="9">
        <v>6</v>
      </c>
      <c r="J93" s="34">
        <f>43560/(H93*I93)</f>
        <v>806.6666666666666</v>
      </c>
      <c r="K93" s="34">
        <f t="shared" si="9"/>
        <v>8470</v>
      </c>
      <c r="L93" s="25">
        <v>2000</v>
      </c>
      <c r="M93" s="9">
        <v>778</v>
      </c>
      <c r="N93" s="9">
        <v>799</v>
      </c>
      <c r="O93" s="25"/>
      <c r="P93" s="35" t="s">
        <v>126</v>
      </c>
      <c r="Q93" s="10"/>
      <c r="R93" s="21" t="s">
        <v>26</v>
      </c>
      <c r="S93" s="9">
        <v>12</v>
      </c>
      <c r="T93" s="9">
        <v>24</v>
      </c>
      <c r="U93" s="16" t="s">
        <v>136</v>
      </c>
      <c r="V93" s="24"/>
    </row>
    <row r="94" spans="1:22" ht="12.75">
      <c r="A94" s="3" t="s">
        <v>9</v>
      </c>
      <c r="B94" s="19">
        <f>SUM(B5:B93)</f>
        <v>430.75660000000016</v>
      </c>
      <c r="C94" s="1"/>
      <c r="D94" s="3"/>
      <c r="E94" s="3"/>
      <c r="F94" s="3"/>
      <c r="G94" s="1"/>
      <c r="H94" s="3"/>
      <c r="I94" s="3"/>
      <c r="J94" s="2"/>
      <c r="K94" s="1" t="s">
        <v>13</v>
      </c>
      <c r="L94" s="3"/>
      <c r="M94" s="9"/>
      <c r="N94" s="9"/>
      <c r="O94" s="25"/>
      <c r="P94" s="9"/>
      <c r="Q94" s="9"/>
      <c r="R94" s="9"/>
      <c r="S94" s="9"/>
      <c r="T94" s="9"/>
      <c r="U94" s="16"/>
      <c r="V94" t="s">
        <v>13</v>
      </c>
    </row>
    <row r="98" ht="12.75">
      <c r="A98" s="24"/>
    </row>
  </sheetData>
  <sheetProtection/>
  <mergeCells count="6">
    <mergeCell ref="H3:I3"/>
    <mergeCell ref="M3:N3"/>
    <mergeCell ref="S3:T3"/>
    <mergeCell ref="O3:P3"/>
    <mergeCell ref="Q3:R3"/>
    <mergeCell ref="D3:F3"/>
  </mergeCells>
  <printOptions/>
  <pageMargins left="0.25" right="0.25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Lawrence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 Lawrence</dc:creator>
  <cp:keywords/>
  <dc:description/>
  <cp:lastModifiedBy>Josh Lawrence</cp:lastModifiedBy>
  <cp:lastPrinted>2017-04-28T17:32:33Z</cp:lastPrinted>
  <dcterms:created xsi:type="dcterms:W3CDTF">2010-05-07T01:13:09Z</dcterms:created>
  <dcterms:modified xsi:type="dcterms:W3CDTF">2019-02-21T00:54:06Z</dcterms:modified>
  <cp:category/>
  <cp:version/>
  <cp:contentType/>
  <cp:contentStatus/>
</cp:coreProperties>
</file>